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heaths\appdata\local\temp\tm_temp\TM_3\"/>
    </mc:Choice>
  </mc:AlternateContent>
  <xr:revisionPtr revIDLastSave="0" documentId="13_ncr:1_{33093C0B-CE16-448D-A7A2-7012444EDF48}" xr6:coauthVersionLast="47" xr6:coauthVersionMax="47" xr10:uidLastSave="{00000000-0000-0000-0000-000000000000}"/>
  <bookViews>
    <workbookView xWindow="57480" yWindow="-120" windowWidth="29040" windowHeight="15840" xr2:uid="{00000000-000D-0000-FFFF-FFFF00000000}"/>
  </bookViews>
  <sheets>
    <sheet name="Vacation Summary" sheetId="1" r:id="rId1"/>
    <sheet name="Vacation Used" sheetId="2" r:id="rId2"/>
    <sheet name="Vacation Buy out" sheetId="3" r:id="rId3"/>
    <sheet name="Sick Summary" sheetId="4" r:id="rId4"/>
    <sheet name="Sick Used" sheetId="5" r:id="rId5"/>
  </sheets>
  <definedNames>
    <definedName name="_xlnm._FilterDatabase" localSheetId="4" hidden="1">'Sick Used'!$A$7:$C$7</definedName>
    <definedName name="_xlnm._FilterDatabase" localSheetId="2" hidden="1">'Vacation Buy out'!$B$9:$D$9</definedName>
    <definedName name="TMB1426598524">'Vacation Summary'!$C$9</definedName>
    <definedName name="TMB1798521187">'Sick Summary'!$A$3</definedName>
    <definedName name="TMB1878053855">'Vacation Summary'!$A$9</definedName>
    <definedName name="TMB342239689">'Sick Used'!$B$6</definedName>
    <definedName name="TMB499061392">'Vacation Buy out'!$J$6</definedName>
    <definedName name="TMP212199738">'Sick Used'!$D$5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 i="3" l="1"/>
  <c r="J26" i="1"/>
  <c r="J23" i="1"/>
  <c r="J22" i="1"/>
  <c r="I23" i="1"/>
  <c r="I22" i="1"/>
  <c r="M24" i="1"/>
  <c r="M19" i="1"/>
  <c r="M18" i="1"/>
  <c r="M17" i="1"/>
  <c r="G14" i="1"/>
  <c r="H12" i="4"/>
  <c r="H13" i="4"/>
  <c r="H14" i="4"/>
  <c r="H15" i="4"/>
  <c r="H16" i="4"/>
  <c r="H17" i="4"/>
  <c r="H18" i="4"/>
  <c r="H19" i="4"/>
  <c r="H20" i="4"/>
  <c r="H21" i="4"/>
  <c r="H22" i="4"/>
  <c r="H23" i="4"/>
  <c r="H24" i="4"/>
  <c r="H11" i="4"/>
  <c r="F13" i="4"/>
  <c r="F14" i="4"/>
  <c r="F15" i="4"/>
  <c r="F22" i="4"/>
  <c r="F23" i="4"/>
  <c r="F12" i="4"/>
  <c r="E24" i="4"/>
  <c r="C70" i="5"/>
  <c r="C24" i="4" s="1"/>
  <c r="C111" i="5"/>
  <c r="C25" i="4" s="1"/>
  <c r="F25" i="4" s="1"/>
  <c r="C30" i="5"/>
  <c r="C21" i="4" s="1"/>
  <c r="F21" i="4" s="1"/>
  <c r="C27" i="5"/>
  <c r="C20" i="4" s="1"/>
  <c r="F20" i="4" s="1"/>
  <c r="C24" i="5"/>
  <c r="C19" i="4" s="1"/>
  <c r="F19" i="4" s="1"/>
  <c r="C20" i="5"/>
  <c r="C18" i="4" s="1"/>
  <c r="F18" i="4" s="1"/>
  <c r="C13" i="5"/>
  <c r="C17" i="4" s="1"/>
  <c r="F17" i="4" s="1"/>
  <c r="C9" i="5"/>
  <c r="C16" i="4" s="1"/>
  <c r="F16" i="4" s="1"/>
  <c r="B11" i="4"/>
  <c r="F11" i="4" s="1"/>
  <c r="B19" i="1"/>
  <c r="B18" i="1"/>
  <c r="B17" i="1"/>
  <c r="K23" i="1"/>
  <c r="D23" i="1"/>
  <c r="E23" i="1" s="1"/>
  <c r="D81" i="3"/>
  <c r="D78" i="3"/>
  <c r="D22" i="1" s="1"/>
  <c r="E22" i="1" s="1"/>
  <c r="D64" i="3"/>
  <c r="D21" i="1" s="1"/>
  <c r="E21" i="1" s="1"/>
  <c r="D55" i="3"/>
  <c r="D20" i="1" s="1"/>
  <c r="G20" i="1" s="1"/>
  <c r="D48" i="3"/>
  <c r="D19" i="1" s="1"/>
  <c r="G19" i="1" s="1"/>
  <c r="D40" i="3"/>
  <c r="D18" i="1" s="1"/>
  <c r="G18" i="1" s="1"/>
  <c r="D30" i="3"/>
  <c r="D17" i="1" s="1"/>
  <c r="G17" i="1" s="1"/>
  <c r="D13" i="3"/>
  <c r="D16" i="1" s="1"/>
  <c r="G16" i="1" s="1"/>
  <c r="D11" i="3"/>
  <c r="D15" i="1" s="1"/>
  <c r="E15" i="1" s="1"/>
  <c r="F15" i="1" s="1"/>
  <c r="E24" i="1"/>
  <c r="C111" i="2"/>
  <c r="C20" i="1" s="1"/>
  <c r="C81" i="2"/>
  <c r="C19" i="1" s="1"/>
  <c r="C45" i="2"/>
  <c r="C18" i="1" s="1"/>
  <c r="C9" i="2"/>
  <c r="B20" i="1"/>
  <c r="B21" i="1"/>
  <c r="B14" i="1"/>
  <c r="B13" i="1"/>
  <c r="B12" i="1"/>
  <c r="B11" i="1"/>
  <c r="E11" i="1" s="1"/>
  <c r="F11" i="1" s="1"/>
  <c r="E12" i="1" s="1"/>
  <c r="F12" i="1" s="1"/>
  <c r="E13" i="1" s="1"/>
  <c r="F13" i="1" s="1"/>
  <c r="E14" i="1" s="1"/>
  <c r="E17" i="1" l="1"/>
  <c r="G22" i="1"/>
  <c r="G15" i="1"/>
  <c r="G21" i="1"/>
  <c r="G23" i="1"/>
  <c r="F24" i="4"/>
  <c r="E19" i="1"/>
  <c r="E18" i="1"/>
  <c r="E20" i="1"/>
  <c r="E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tc={0985D86C-6DD7-44BD-8923-DF734B1C1EBE}</author>
    <author>tc={85B83A94-B9F8-40CC-869A-51AB5301F136}</author>
    <author>tc={9F869FD5-5551-4108-9D43-8D3A92D807DA}</author>
    <author>tc={8ECCF8EA-5BDA-491A-9D74-0E9338A79E9F}</author>
  </authors>
  <commentList>
    <comment ref="L10" authorId="0" shapeId="0" xr:uid="{0985D86C-6DD7-44BD-8923-DF734B1C1EBE}">
      <text>
        <t>[Threaded comment]
Your version of Excel allows you to read this threaded comment; however, any edits to it will get removed if the file is opened in a newer version of Excel. Learn more: https://go.microsoft.com/fwlink/?linkid=870924
Comment:
    As of annual salary</t>
      </text>
    </comment>
    <comment ref="K15" authorId="1" shapeId="0" xr:uid="{85B83A94-B9F8-40CC-869A-51AB5301F136}">
      <text>
        <t>[Threaded comment]
Your version of Excel allows you to read this threaded comment; however, any edits to it will get removed if the file is opened in a newer version of Excel. Learn more: https://go.microsoft.com/fwlink/?linkid=870924
Comment:
    Did not have new contract, used provisions in 7/1/2011 contract as it ran through 6/30/2014</t>
      </text>
    </comment>
    <comment ref="K16" authorId="2" shapeId="0" xr:uid="{9F869FD5-5551-4108-9D43-8D3A92D807DA}">
      <text>
        <t>[Threaded comment]
Your version of Excel allows you to read this threaded comment; however, any edits to it will get removed if the file is opened in a newer version of Excel. Learn more: https://go.microsoft.com/fwlink/?linkid=870924
Comment:
    Did not have new contract, used provisions in 7/1/2011 contract as it ran through 6/30/2014</t>
      </text>
    </comment>
    <comment ref="K18" authorId="3" shapeId="0" xr:uid="{8ECCF8EA-5BDA-491A-9D74-0E9338A79E9F}">
      <text>
        <t>[Threaded comment]
Your version of Excel allows you to read this threaded comment; however, any edits to it will get removed if the file is opened in a newer version of Excel. Learn more: https://go.microsoft.com/fwlink/?linkid=870924
Comment:
    Did not have new contract, used provisions in 7/1/2014 contract as it ran through 6/30/2017</t>
      </text>
    </comment>
  </commentList>
</comments>
</file>

<file path=xl/sharedStrings.xml><?xml version="1.0" encoding="utf-8"?>
<sst xmlns="http://schemas.openxmlformats.org/spreadsheetml/2006/main" count="364" uniqueCount="133">
  <si>
    <t>Earned</t>
  </si>
  <si>
    <t>Used</t>
  </si>
  <si>
    <t>Date</t>
  </si>
  <si>
    <t>Comment</t>
  </si>
  <si>
    <t xml:space="preserve">Hours </t>
  </si>
  <si>
    <t>VACATION</t>
  </si>
  <si>
    <t>s/b LOA</t>
  </si>
  <si>
    <t>Total 2011</t>
  </si>
  <si>
    <t>2015 Total</t>
  </si>
  <si>
    <t>2016 Total</t>
  </si>
  <si>
    <t>2017 Total</t>
  </si>
  <si>
    <t>Rollover</t>
  </si>
  <si>
    <t>Cash out</t>
  </si>
  <si>
    <t>Balance</t>
  </si>
  <si>
    <t xml:space="preserve">Comment </t>
  </si>
  <si>
    <t>Hours</t>
  </si>
  <si>
    <t>June Cashout</t>
  </si>
  <si>
    <t>Vac Buy Back</t>
  </si>
  <si>
    <t>Vaca Buyback</t>
  </si>
  <si>
    <t>cash Dec 2013</t>
  </si>
  <si>
    <t>cash nov 2013</t>
  </si>
  <si>
    <t>Cash Nov 2013</t>
  </si>
  <si>
    <t>per contract 14 days paid</t>
  </si>
  <si>
    <t>14 days per contract</t>
  </si>
  <si>
    <t>EXTRA DAYS WORKED/VACATION BUYBACK</t>
  </si>
  <si>
    <t>VACATION BUYBACK</t>
  </si>
  <si>
    <t>12/1,12/8,12/15 CASHOUT</t>
  </si>
  <si>
    <t>11/3,11/17,11/24 CASHOUT</t>
  </si>
  <si>
    <t>CASHOUT FOR 10/13, 10/20, 10/27/14</t>
  </si>
  <si>
    <t>SEPT CASHOUT</t>
  </si>
  <si>
    <t>EXTRA DAYS WORKED/VAC BUYBACK 3/2, 3/9, 3/16</t>
  </si>
  <si>
    <t>WORKED NOV 14,16,30</t>
  </si>
  <si>
    <t>WORKED 2/5, 2/19, 2/28</t>
  </si>
  <si>
    <t>WORKED 1/4, 1/11, 1/25</t>
  </si>
  <si>
    <t>WORKED DEC 4,7,18</t>
  </si>
  <si>
    <t>WORKED 3/5,3/7,3/11,3/12</t>
  </si>
  <si>
    <t>WORKED 4/11,4/15,4/30</t>
  </si>
  <si>
    <t>WORKED 5/2,5/6,5/9</t>
  </si>
  <si>
    <t>WORKED 6/3,6/6,6/27</t>
  </si>
  <si>
    <t>WORKED 2/2, 2/3, 2/9</t>
  </si>
  <si>
    <t>WORKED 1/3, 1/7, 1/12</t>
  </si>
  <si>
    <t>WORKED 6/16, 6/22, 6/23, 6/25, 6/29, 6/30</t>
  </si>
  <si>
    <t>WORKED 5/4, 5/5, 5/11, 5/19</t>
  </si>
  <si>
    <t>WORKED 4/8,4/13, 4/20, 4/21, 4/27</t>
  </si>
  <si>
    <t>WORKED 3/2,3/3,3/9,3/16,3/17</t>
  </si>
  <si>
    <t>WORKED 7/18, 7/19, 7/25, 7/26</t>
  </si>
  <si>
    <t>WORKED 6/1, 6/8, 6/14, 6/16, 6/21, 6/28</t>
  </si>
  <si>
    <t>WORKED 5/3, 5/4, 5/,11, 5/17, 5/18, 5/24</t>
  </si>
  <si>
    <t>WORKED 4/12, 4/13, 4/19, 4/26, 4/27</t>
  </si>
  <si>
    <t>WORKED 3/1, 3/2, 3/9, 3/15, 3/16, 3/22, 3/23, 3/29, 3/30, didn't work 3/20, 3/26, 3/27</t>
  </si>
  <si>
    <t>WORKED 2/2, 2/9, 2/10, 2/15, 2/16, 2/17, 2/23, didn't work 2/5,2/12,2/28. 4 Extra days.</t>
  </si>
  <si>
    <t>WORKED 1/5, 1/12, 1/19, 1/20, 2/26 (DIDNT WORK 1/24).</t>
  </si>
  <si>
    <t>WORKED 12/1, 12/7, 12/14</t>
  </si>
  <si>
    <t>WORKED</t>
  </si>
  <si>
    <t>WORKED 6/7, 6/14, 6/17, 6/21, 6/24. Didn't work 6/27</t>
  </si>
  <si>
    <t>WORKED 5/3, 5/6, 5/10, 5/13, 5/17, 5/24. DIDNT WORK 5/8, 5/15</t>
  </si>
  <si>
    <t>WORKED 4/8, 4/15, 4/22, 4/29</t>
  </si>
  <si>
    <t>WORKED 3/1, 3/4, 3/18, 3/25</t>
  </si>
  <si>
    <t>WORKED 2/1, 2/8, 2/15, 2/22, 2/25 DIDN'T WORK 2/12</t>
  </si>
  <si>
    <t>WORKED 1/4, 1/11, 1/18, 1/28</t>
  </si>
  <si>
    <t>WORKED 12/1, 12/8, 12/29</t>
  </si>
  <si>
    <t>WORKED 10/8, 10/19, 10/22</t>
  </si>
  <si>
    <t>WORKED 11/2, 11/16, 11/26, 11/30</t>
  </si>
  <si>
    <t>WORKED 9/7, 9/10, 9/24</t>
  </si>
  <si>
    <t>WORKED 8/1, 8/6, 8/7, 8/16, 8/24, DID NOT WORK 8/23</t>
  </si>
  <si>
    <t>WORKED 6/24, 6/31</t>
  </si>
  <si>
    <t>2013 Total</t>
  </si>
  <si>
    <t>2012 Total</t>
  </si>
  <si>
    <t>2014 Total</t>
  </si>
  <si>
    <t>2018 Total</t>
  </si>
  <si>
    <t>2019 Total</t>
  </si>
  <si>
    <t>2020 Total</t>
  </si>
  <si>
    <r>
      <t>No vacation days listed</t>
    </r>
    <r>
      <rPr>
        <sz val="11"/>
        <color rgb="FFFF0000"/>
        <rFont val="Calibri"/>
        <family val="2"/>
        <scheme val="minor"/>
      </rPr>
      <t>, no cash out provisions</t>
    </r>
  </si>
  <si>
    <t xml:space="preserve">Date </t>
  </si>
  <si>
    <t>Daughter to ortho</t>
  </si>
  <si>
    <t>SICK LEAVE</t>
  </si>
  <si>
    <t>log book sick</t>
  </si>
  <si>
    <t>CHILD</t>
  </si>
  <si>
    <t>Sick Leave Donated</t>
  </si>
  <si>
    <t>Sick Leave Hours Donated Not Used-Redistribution</t>
  </si>
  <si>
    <t>Sick</t>
  </si>
  <si>
    <t>At Board direction.  Reduction in leave due to being granted 96.0 per year since 2016-17 when actual FTE was part time.</t>
  </si>
  <si>
    <t>Sick leave adjustment for duplicate entry for March 10, 2021</t>
  </si>
  <si>
    <t>2021 Total</t>
  </si>
  <si>
    <t>2022 Total</t>
  </si>
  <si>
    <t>Adjustment</t>
  </si>
  <si>
    <t>Auditor Notes</t>
  </si>
  <si>
    <t>Auditor adjustment to match District sick leave balance</t>
  </si>
  <si>
    <t>District adjustment due to employee only working .6 FTE</t>
  </si>
  <si>
    <t>Days in rollover</t>
  </si>
  <si>
    <r>
      <rPr>
        <b/>
        <sz val="11"/>
        <color theme="1"/>
        <rFont val="Calibri"/>
        <family val="2"/>
        <scheme val="minor"/>
      </rPr>
      <t>Purpose/ Conclusion:</t>
    </r>
    <r>
      <rPr>
        <sz val="11"/>
        <color theme="1"/>
        <rFont val="Calibri"/>
        <family val="2"/>
        <scheme val="minor"/>
      </rPr>
      <t xml:space="preserve"> To document individual vacation days taken.</t>
    </r>
  </si>
  <si>
    <r>
      <rPr>
        <b/>
        <sz val="11"/>
        <color theme="1"/>
        <rFont val="Calibri"/>
        <family val="2"/>
        <scheme val="minor"/>
      </rPr>
      <t xml:space="preserve">Details: </t>
    </r>
    <r>
      <rPr>
        <sz val="11"/>
        <color theme="1"/>
        <rFont val="Calibri"/>
        <family val="2"/>
        <scheme val="minor"/>
      </rPr>
      <t>We obtained a leave printout from the Skyward payroll module from Trisha Schock, Business Manager. This shows all leave entered by Patrick DeHuff, Superintendent, during his employment with the District. We used the actual hours taken and carried them forward to the vacation summary tab.</t>
    </r>
  </si>
  <si>
    <t>Auditor Comment</t>
  </si>
  <si>
    <t>Leave cashout for extra days worked was not included as a benefit in Mr. Dehuff's contract. See issue in details above.</t>
  </si>
  <si>
    <r>
      <rPr>
        <b/>
        <sz val="11"/>
        <color theme="1"/>
        <rFont val="Calibri"/>
        <family val="2"/>
        <scheme val="minor"/>
      </rPr>
      <t>Purpose/ Conclusion:</t>
    </r>
    <r>
      <rPr>
        <sz val="11"/>
        <color theme="1"/>
        <rFont val="Calibri"/>
        <family val="2"/>
        <scheme val="minor"/>
      </rPr>
      <t xml:space="preserve"> To document vacation buy back amounts.</t>
    </r>
  </si>
  <si>
    <r>
      <rPr>
        <b/>
        <sz val="11"/>
        <color theme="1"/>
        <rFont val="Calibri"/>
        <family val="2"/>
        <scheme val="minor"/>
      </rPr>
      <t>Purpose/ Conclusion</t>
    </r>
    <r>
      <rPr>
        <sz val="11"/>
        <color theme="1"/>
        <rFont val="Calibri"/>
        <family val="2"/>
        <scheme val="minor"/>
      </rPr>
      <t>: To document individual sick days taken.</t>
    </r>
  </si>
  <si>
    <t>Superintendent separated from the District.</t>
  </si>
  <si>
    <t>Days Cashed out</t>
  </si>
  <si>
    <t>Allowable Days Cash out</t>
  </si>
  <si>
    <t>Earned hours</t>
  </si>
  <si>
    <t>Used hours</t>
  </si>
  <si>
    <t>Cash out hours</t>
  </si>
  <si>
    <t>Balance hours</t>
  </si>
  <si>
    <t>Rollover hours</t>
  </si>
  <si>
    <t>Salary</t>
  </si>
  <si>
    <t>Per diem rate</t>
  </si>
  <si>
    <t>1/225</t>
  </si>
  <si>
    <t>1/218</t>
  </si>
  <si>
    <t>1/214</t>
  </si>
  <si>
    <t>1/193</t>
  </si>
  <si>
    <t>1/174</t>
  </si>
  <si>
    <t>1/154</t>
  </si>
  <si>
    <t>Per diem amount</t>
  </si>
  <si>
    <t>can cash out 10 days by May 15th of the year</t>
  </si>
  <si>
    <t>can cash out 14 days by May 15th of the year</t>
  </si>
  <si>
    <t>can cash out 30 days by May 15th of the year</t>
  </si>
  <si>
    <t>can cash out 50 days by May 15th of the year</t>
  </si>
  <si>
    <t>Was not in the office but did not take sick leave</t>
  </si>
  <si>
    <t>We compared reimbursement request to calendar of work days. Employee was scheduled to work, but did not deduct leave from balance.</t>
  </si>
  <si>
    <r>
      <rPr>
        <b/>
        <sz val="11"/>
        <color theme="1"/>
        <rFont val="Calibri"/>
        <family val="2"/>
        <scheme val="minor"/>
      </rPr>
      <t>Details:</t>
    </r>
    <r>
      <rPr>
        <sz val="11"/>
        <color theme="1"/>
        <rFont val="Calibri"/>
        <family val="2"/>
        <scheme val="minor"/>
      </rPr>
      <t xml:space="preserve"> We obtained a leave printout from the Skyward payroll module from Trisha Schock, Business Manager. This shows all leave entered by Patrick DeHuff, Superintendent, during his employment with the District. We used the actual hours taken and carried them forward to the sick summary tab. We identified 40 hours where the employee was not in the office, but leave was not deducted from balance. See issue at </t>
    </r>
  </si>
  <si>
    <t>Purpose/ Conclusion: To summarize the details on individual tabs.</t>
  </si>
  <si>
    <t>Fiscal Year</t>
  </si>
  <si>
    <t>Days over cashed out</t>
  </si>
  <si>
    <t>Amount over cashed out</t>
  </si>
  <si>
    <t>Total over paid</t>
  </si>
  <si>
    <r>
      <t xml:space="preserve">No vacation days listed, </t>
    </r>
    <r>
      <rPr>
        <sz val="11"/>
        <color rgb="FFFF0000"/>
        <rFont val="Calibri"/>
        <family val="2"/>
        <scheme val="minor"/>
      </rPr>
      <t>no cash out provisions</t>
    </r>
    <r>
      <rPr>
        <sz val="11"/>
        <color theme="1"/>
        <rFont val="Calibri"/>
        <family val="2"/>
        <scheme val="minor"/>
      </rPr>
      <t xml:space="preserve">. </t>
    </r>
    <r>
      <rPr>
        <b/>
        <sz val="11"/>
        <color theme="1"/>
        <rFont val="Calibri"/>
        <family val="2"/>
        <scheme val="minor"/>
      </rPr>
      <t>May submit for up to 50 days of extra work at per diem rate must be made by 6/30</t>
    </r>
  </si>
  <si>
    <t>used in summer 2011 per DeHuff</t>
  </si>
  <si>
    <t>Leave cashout for extra days worked was not included as a benefit in Mr. DeHuff's contract. See issue in details above.</t>
  </si>
  <si>
    <t>hours not included as a benefit in contract</t>
  </si>
  <si>
    <r>
      <rPr>
        <b/>
        <sz val="11"/>
        <color theme="1"/>
        <rFont val="Calibri"/>
        <family val="2"/>
        <scheme val="minor"/>
      </rPr>
      <t xml:space="preserve">Purpose/  Conclusion: </t>
    </r>
    <r>
      <rPr>
        <sz val="11"/>
        <color theme="1"/>
        <rFont val="Calibri"/>
        <family val="2"/>
        <scheme val="minor"/>
      </rPr>
      <t>To document total leave accrual during Patrick DeHuff's, Superintendent, employment.</t>
    </r>
  </si>
  <si>
    <r>
      <rPr>
        <b/>
        <sz val="11"/>
        <color theme="1"/>
        <rFont val="Calibri"/>
        <family val="2"/>
        <scheme val="minor"/>
      </rPr>
      <t xml:space="preserve">Details: </t>
    </r>
    <r>
      <rPr>
        <sz val="11"/>
        <color theme="1"/>
        <rFont val="Calibri"/>
        <family val="2"/>
        <scheme val="minor"/>
      </rPr>
      <t>We reviewed Superintendent's Contract and leave use information from the Skyward Payroll module provided by Trisha Schock, to determine how many hours of sick leave were earned each year and how many hours were used. Individual days of leave were documented on Sick Used tab and rolled forward to the summary. We also used the contract to determine how many days of leave were allowed to be carried forward each year. The contract references state law (RCW 28A.400.300) stipulates no more than 180 days of sick leave may be accumulated each year. Based on our work, and the information provided by the District, Mr. DeHuff did not cash out more leave than was earned. However, the District did not have records to show if leave was taken during FY 2008-2012 and for years 2019 and 2020. It is unlikely that this employee did not take any leave during these year. See our recommendation at [03Easton-AC22].</t>
    </r>
  </si>
  <si>
    <r>
      <rPr>
        <b/>
        <sz val="11"/>
        <color theme="1"/>
        <rFont val="Calibri"/>
        <family val="2"/>
        <scheme val="minor"/>
      </rPr>
      <t>Details</t>
    </r>
    <r>
      <rPr>
        <sz val="11"/>
        <color theme="1"/>
        <rFont val="Calibri"/>
        <family val="2"/>
        <scheme val="minor"/>
      </rPr>
      <t>: We obtained vacation buy back information from the Skyward payroll module from Trisha Schock, Business Manager. We used the data to ensure the employee, Patrick DeHuff, Superintendent, had adequate hours accrued prior to cashing out leave. See our work on the vacation summary tab. Mr. DeHuff cashed our leave hours for extra days worked, which was not a benefit included in his contract until 2019-2021. This resulted in 800 hours of leave being cashed out for extra days worked that was not allowable. However, Mr. DeHuff had the hours available in his leave balance. See issue at [03Easton-AC22].</t>
    </r>
  </si>
  <si>
    <t xml:space="preserve">Details: We obtained the earned hours, allowable days to cash out, salary and per diem rate from the superintendent contracts. The District did not maintain contract for fiscal years 2012, 2013 and 2015. We relied on prior year contracts as they contained multi-year provisions. We also used the contracts to determine how many days of vacation and sick leave were accrued each year. We then reviewed leave records from Skyward to determine how many days of vacation and sick leave were used. The contracts stipulated the days of leave the superintendent was allowed to cash out at the end of each year. We compared the actual amount of days cashed out to the allowed amount. During our testing we determined the superintendent accrued vacation leave for extra days worked, which is a benefit that was not included in his contract until the contract years of 2019-2021. This resulted in the superintendent cashing out 800 hours of vacation leave for extra days worked (vacation buy out tab). We also identified 40 hours of leave the superintendent did not deduct from his sick leave for day where he was not at work (sick used tab). In fiscal year, the superintendent cashed out 51 days of leave when his contract only allowed 50 days. In 2020, the superintendent cashed out 6 days of leave when the contract did not allow for any cash out provisions. Additionally, the District did not have any leave requests for the superintendent for FY 2008-2012 and 2019-2020.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</si>
</sst>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1"/>
      <color rgb="FF000000"/>
      <name val="Calibri"/>
      <family val="2"/>
    </font>
    <font>
      <sz val="11"/>
      <color rgb="FFFF0000"/>
      <name val="Calibri"/>
      <family val="2"/>
    </font>
    <font>
      <b/>
      <sz val="11"/>
      <color rgb="FF000000"/>
      <name val="Calibri"/>
      <family val="2"/>
    </font>
    <font>
      <sz val="11"/>
      <color rgb="FFFF0000"/>
      <name val="Calibri"/>
      <family val="2"/>
      <scheme val="minor"/>
    </font>
  </fonts>
  <fills count="5">
    <fill>
      <patternFill patternType="none"/>
    </fill>
    <fill>
      <patternFill patternType="gray125"/>
    </fill>
    <fill>
      <patternFill patternType="solid">
        <fgColor theme="3" tint="0.59999389629810485"/>
        <bgColor indexed="64"/>
      </patternFill>
    </fill>
    <fill>
      <patternFill patternType="solid">
        <fgColor theme="7" tint="0.79998168889431442"/>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4" fillId="0" borderId="0" applyBorder="0"/>
  </cellStyleXfs>
  <cellXfs count="57">
    <xf numFmtId="0" fontId="0" fillId="0" borderId="0" xfId="0"/>
    <xf numFmtId="14" fontId="0" fillId="0" borderId="0" xfId="0" applyNumberFormat="1"/>
    <xf numFmtId="164" fontId="4" fillId="0" borderId="0" xfId="0" applyNumberFormat="1" applyFont="1"/>
    <xf numFmtId="0" fontId="4" fillId="0" borderId="0" xfId="0" applyFont="1"/>
    <xf numFmtId="164" fontId="0" fillId="0" borderId="0" xfId="0" applyNumberFormat="1"/>
    <xf numFmtId="0" fontId="5" fillId="0" borderId="0" xfId="0" applyFont="1"/>
    <xf numFmtId="0" fontId="0" fillId="0" borderId="0" xfId="0" applyAlignment="1">
      <alignment horizontal="right"/>
    </xf>
    <xf numFmtId="0" fontId="2" fillId="0" borderId="0" xfId="0" applyFont="1"/>
    <xf numFmtId="0" fontId="6" fillId="0" borderId="0" xfId="0" applyFont="1" applyAlignment="1">
      <alignment horizontal="right"/>
    </xf>
    <xf numFmtId="0" fontId="6" fillId="0" borderId="0" xfId="0" applyFont="1"/>
    <xf numFmtId="164" fontId="4" fillId="0" borderId="0" xfId="2" applyNumberFormat="1"/>
    <xf numFmtId="0" fontId="2" fillId="0" borderId="0" xfId="0" applyFont="1" applyAlignment="1">
      <alignment horizontal="right"/>
    </xf>
    <xf numFmtId="0" fontId="4" fillId="0" borderId="0" xfId="2"/>
    <xf numFmtId="0" fontId="6" fillId="0" borderId="0" xfId="2" applyFont="1"/>
    <xf numFmtId="0" fontId="6" fillId="0" borderId="0" xfId="2" applyFont="1" applyAlignment="1">
      <alignment horizontal="right"/>
    </xf>
    <xf numFmtId="2" fontId="2" fillId="0" borderId="0" xfId="0" applyNumberFormat="1" applyFont="1"/>
    <xf numFmtId="0" fontId="0" fillId="0" borderId="0" xfId="0" applyAlignment="1">
      <alignment vertical="center" wrapText="1"/>
    </xf>
    <xf numFmtId="0" fontId="2" fillId="2" borderId="0" xfId="0" applyFont="1" applyFill="1"/>
    <xf numFmtId="0" fontId="2" fillId="2" borderId="0" xfId="0" applyFont="1" applyFill="1" applyAlignment="1">
      <alignment wrapText="1"/>
    </xf>
    <xf numFmtId="0" fontId="4" fillId="0" borderId="0" xfId="2" applyAlignment="1">
      <alignment wrapText="1"/>
    </xf>
    <xf numFmtId="0" fontId="6" fillId="0" borderId="0" xfId="2" applyFont="1" applyAlignment="1">
      <alignment horizontal="right" wrapText="1"/>
    </xf>
    <xf numFmtId="0" fontId="0" fillId="0" borderId="0" xfId="0" applyAlignment="1">
      <alignment wrapText="1"/>
    </xf>
    <xf numFmtId="0" fontId="2" fillId="0" borderId="0" xfId="0" applyFont="1" applyAlignment="1">
      <alignment horizontal="right" wrapText="1"/>
    </xf>
    <xf numFmtId="164" fontId="2" fillId="0" borderId="0" xfId="0" applyNumberFormat="1" applyFont="1" applyAlignment="1">
      <alignment horizontal="right" wrapText="1"/>
    </xf>
    <xf numFmtId="14" fontId="2" fillId="3" borderId="0" xfId="0" applyNumberFormat="1" applyFont="1" applyFill="1"/>
    <xf numFmtId="164" fontId="2" fillId="3" borderId="0" xfId="0" applyNumberFormat="1" applyFont="1" applyFill="1" applyAlignment="1">
      <alignment horizontal="right" wrapText="1"/>
    </xf>
    <xf numFmtId="2" fontId="2" fillId="3" borderId="0" xfId="0" applyNumberFormat="1" applyFont="1" applyFill="1"/>
    <xf numFmtId="0" fontId="0" fillId="3" borderId="0" xfId="0" applyFill="1"/>
    <xf numFmtId="44" fontId="2" fillId="0" borderId="0" xfId="0" applyNumberFormat="1" applyFont="1"/>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14" fontId="0" fillId="0" borderId="1" xfId="0" applyNumberFormat="1" applyBorder="1"/>
    <xf numFmtId="0" fontId="0" fillId="0" borderId="1" xfId="0" applyBorder="1"/>
    <xf numFmtId="44" fontId="0" fillId="0" borderId="1" xfId="1" applyFont="1" applyBorder="1"/>
    <xf numFmtId="44" fontId="7" fillId="0" borderId="1" xfId="1" applyFont="1" applyBorder="1"/>
    <xf numFmtId="0" fontId="0" fillId="3" borderId="1" xfId="0" applyFill="1" applyBorder="1"/>
    <xf numFmtId="44" fontId="0" fillId="0" borderId="1" xfId="0" applyNumberFormat="1" applyBorder="1"/>
    <xf numFmtId="0" fontId="0" fillId="0" borderId="1" xfId="0" applyBorder="1" applyAlignment="1">
      <alignment wrapText="1"/>
    </xf>
    <xf numFmtId="0" fontId="0" fillId="4" borderId="0" xfId="0" applyFill="1"/>
    <xf numFmtId="2" fontId="0" fillId="0" borderId="1" xfId="0" applyNumberFormat="1" applyBorder="1"/>
    <xf numFmtId="14" fontId="0" fillId="0" borderId="5" xfId="0" applyNumberFormat="1" applyBorder="1"/>
    <xf numFmtId="0" fontId="0" fillId="0" borderId="6" xfId="0" applyBorder="1"/>
    <xf numFmtId="2" fontId="0" fillId="0" borderId="6" xfId="0" applyNumberFormat="1" applyBorder="1"/>
    <xf numFmtId="0" fontId="0" fillId="0" borderId="7" xfId="0" applyBorder="1"/>
    <xf numFmtId="14" fontId="0" fillId="0" borderId="8" xfId="0" applyNumberFormat="1" applyBorder="1"/>
    <xf numFmtId="0" fontId="0" fillId="0" borderId="9" xfId="0" applyBorder="1"/>
    <xf numFmtId="14" fontId="0" fillId="0" borderId="10" xfId="0" applyNumberFormat="1" applyBorder="1"/>
    <xf numFmtId="0" fontId="0" fillId="0" borderId="11" xfId="0" applyBorder="1"/>
    <xf numFmtId="0" fontId="0" fillId="0" borderId="12" xfId="0" applyBorder="1"/>
    <xf numFmtId="0" fontId="2" fillId="2" borderId="13" xfId="0" applyFont="1" applyFill="1" applyBorder="1"/>
    <xf numFmtId="0" fontId="2" fillId="2" borderId="14" xfId="0" applyFont="1" applyFill="1" applyBorder="1"/>
    <xf numFmtId="0" fontId="2" fillId="2" borderId="15" xfId="0" applyFont="1" applyFill="1" applyBorder="1"/>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0" fillId="0" borderId="0" xfId="0" applyAlignment="1">
      <alignment horizontal="left" vertical="top"/>
    </xf>
  </cellXfs>
  <cellStyles count="3">
    <cellStyle name="Currency" xfId="1" builtinId="4"/>
    <cellStyle name="Normal" xfId="0" builtinId="0"/>
    <cellStyle name="Normal 2" xfId="2" xr:uid="{70F3EEFF-265E-4C6F-8363-1FC46D403C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Heath, Sara (SAO)" id="{030067B0-C7C4-494A-B140-4FCA1D4296CB}" userId="S::heaths@sao.wa.gov::c48fa5e7-106a-4460-aca2-6d2eec7336b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0" dT="2023-04-19T17:59:37.58" personId="{030067B0-C7C4-494A-B140-4FCA1D4296CB}" id="{0985D86C-6DD7-44BD-8923-DF734B1C1EBE}">
    <text>As of annual salary</text>
  </threadedComment>
  <threadedComment ref="K15" dT="2023-04-19T18:06:50.39" personId="{030067B0-C7C4-494A-B140-4FCA1D4296CB}" id="{85B83A94-B9F8-40CC-869A-51AB5301F136}">
    <text>Did not have new contract, used provisions in 7/1/2011 contract as it ran through 6/30/2014</text>
  </threadedComment>
  <threadedComment ref="K16" dT="2023-04-19T18:07:14.65" personId="{030067B0-C7C4-494A-B140-4FCA1D4296CB}" id="{9F869FD5-5551-4108-9D43-8D3A92D807DA}">
    <text>Did not have new contract, used provisions in 7/1/2011 contract as it ran through 6/30/2014</text>
  </threadedComment>
  <threadedComment ref="K18" dT="2023-04-19T18:07:33.76" personId="{030067B0-C7C4-494A-B140-4FCA1D4296CB}" id="{8ECCF8EA-5BDA-491A-9D74-0E9338A79E9F}">
    <text>Did not have new contract, used provisions in 7/1/2014 contract as it ran through 6/30/2017</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51"/>
  <sheetViews>
    <sheetView tabSelected="1" workbookViewId="0">
      <selection activeCell="N29" sqref="N29"/>
    </sheetView>
  </sheetViews>
  <sheetFormatPr defaultRowHeight="15" x14ac:dyDescent="0.25"/>
  <cols>
    <col min="1" max="1" width="10.7109375" bestFit="1" customWidth="1"/>
    <col min="2" max="2" width="12.5703125" bestFit="1" customWidth="1"/>
    <col min="3" max="3" width="10.85546875" bestFit="1" customWidth="1"/>
    <col min="4" max="4" width="9.28515625" customWidth="1"/>
    <col min="5" max="5" width="10.85546875" customWidth="1"/>
    <col min="6" max="6" width="8.42578125" customWidth="1"/>
    <col min="7" max="7" width="9.7109375" customWidth="1"/>
    <col min="8" max="10" width="12.85546875" customWidth="1"/>
    <col min="11" max="11" width="12.5703125" bestFit="1" customWidth="1"/>
    <col min="12" max="12" width="13.140625" bestFit="1" customWidth="1"/>
    <col min="13" max="13" width="16.42578125" bestFit="1" customWidth="1"/>
    <col min="14" max="14" width="45.28515625" customWidth="1"/>
  </cols>
  <sheetData>
    <row r="1" spans="1:14" x14ac:dyDescent="0.25">
      <c r="A1" s="53" t="s">
        <v>120</v>
      </c>
      <c r="B1" s="53"/>
      <c r="C1" s="53"/>
      <c r="D1" s="53"/>
      <c r="E1" s="53"/>
      <c r="F1" s="53"/>
      <c r="G1" s="53"/>
      <c r="H1" s="53"/>
      <c r="I1" s="53"/>
      <c r="J1" s="53"/>
      <c r="K1" s="53"/>
      <c r="L1" s="53"/>
      <c r="M1" s="53"/>
      <c r="N1" s="53"/>
    </row>
    <row r="2" spans="1:14" x14ac:dyDescent="0.25">
      <c r="A2" s="54" t="s">
        <v>132</v>
      </c>
      <c r="B2" s="54"/>
      <c r="C2" s="54"/>
      <c r="D2" s="54"/>
      <c r="E2" s="54"/>
      <c r="F2" s="54"/>
      <c r="G2" s="54"/>
      <c r="H2" s="54"/>
      <c r="I2" s="54"/>
      <c r="J2" s="54"/>
      <c r="K2" s="54"/>
      <c r="L2" s="54"/>
      <c r="M2" s="54"/>
      <c r="N2" s="54"/>
    </row>
    <row r="3" spans="1:14" x14ac:dyDescent="0.25">
      <c r="A3" s="54"/>
      <c r="B3" s="54"/>
      <c r="C3" s="54"/>
      <c r="D3" s="54"/>
      <c r="E3" s="54"/>
      <c r="F3" s="54"/>
      <c r="G3" s="54"/>
      <c r="H3" s="54"/>
      <c r="I3" s="54"/>
      <c r="J3" s="54"/>
      <c r="K3" s="54"/>
      <c r="L3" s="54"/>
      <c r="M3" s="54"/>
      <c r="N3" s="54"/>
    </row>
    <row r="4" spans="1:14" x14ac:dyDescent="0.25">
      <c r="A4" s="54"/>
      <c r="B4" s="54"/>
      <c r="C4" s="54"/>
      <c r="D4" s="54"/>
      <c r="E4" s="54"/>
      <c r="F4" s="54"/>
      <c r="G4" s="54"/>
      <c r="H4" s="54"/>
      <c r="I4" s="54"/>
      <c r="J4" s="54"/>
      <c r="K4" s="54"/>
      <c r="L4" s="54"/>
      <c r="M4" s="54"/>
      <c r="N4" s="54"/>
    </row>
    <row r="5" spans="1:14" x14ac:dyDescent="0.25">
      <c r="A5" s="54"/>
      <c r="B5" s="54"/>
      <c r="C5" s="54"/>
      <c r="D5" s="54"/>
      <c r="E5" s="54"/>
      <c r="F5" s="54"/>
      <c r="G5" s="54"/>
      <c r="H5" s="54"/>
      <c r="I5" s="54"/>
      <c r="J5" s="54"/>
      <c r="K5" s="54"/>
      <c r="L5" s="54"/>
      <c r="M5" s="54"/>
      <c r="N5" s="54"/>
    </row>
    <row r="6" spans="1:14" x14ac:dyDescent="0.25">
      <c r="A6" s="54"/>
      <c r="B6" s="54"/>
      <c r="C6" s="54"/>
      <c r="D6" s="54"/>
      <c r="E6" s="54"/>
      <c r="F6" s="54"/>
      <c r="G6" s="54"/>
      <c r="H6" s="54"/>
      <c r="I6" s="54"/>
      <c r="J6" s="54"/>
      <c r="K6" s="54"/>
      <c r="L6" s="54"/>
      <c r="M6" s="54"/>
      <c r="N6" s="54"/>
    </row>
    <row r="7" spans="1:14" x14ac:dyDescent="0.25">
      <c r="A7" s="54"/>
      <c r="B7" s="54"/>
      <c r="C7" s="54"/>
      <c r="D7" s="54"/>
      <c r="E7" s="54"/>
      <c r="F7" s="54"/>
      <c r="G7" s="54"/>
      <c r="H7" s="54"/>
      <c r="I7" s="54"/>
      <c r="J7" s="54"/>
      <c r="K7" s="54"/>
      <c r="L7" s="54"/>
      <c r="M7" s="54"/>
      <c r="N7" s="54"/>
    </row>
    <row r="8" spans="1:14" ht="32.25" customHeight="1" x14ac:dyDescent="0.25">
      <c r="A8" s="54"/>
      <c r="B8" s="54"/>
      <c r="C8" s="54"/>
      <c r="D8" s="54"/>
      <c r="E8" s="54"/>
      <c r="F8" s="54"/>
      <c r="G8" s="54"/>
      <c r="H8" s="54"/>
      <c r="I8" s="54"/>
      <c r="J8" s="54"/>
      <c r="K8" s="54"/>
      <c r="L8" s="54"/>
      <c r="M8" s="54"/>
      <c r="N8" s="54"/>
    </row>
    <row r="9" spans="1:14" ht="15.75" thickBot="1" x14ac:dyDescent="0.3"/>
    <row r="10" spans="1:14" s="21" customFormat="1" ht="45" x14ac:dyDescent="0.25">
      <c r="A10" s="29" t="s">
        <v>121</v>
      </c>
      <c r="B10" s="30" t="s">
        <v>99</v>
      </c>
      <c r="C10" s="30" t="s">
        <v>100</v>
      </c>
      <c r="D10" s="30" t="s">
        <v>101</v>
      </c>
      <c r="E10" s="30" t="s">
        <v>102</v>
      </c>
      <c r="F10" s="30" t="s">
        <v>103</v>
      </c>
      <c r="G10" s="30" t="s">
        <v>97</v>
      </c>
      <c r="H10" s="30" t="s">
        <v>98</v>
      </c>
      <c r="I10" s="30" t="s">
        <v>122</v>
      </c>
      <c r="J10" s="30" t="s">
        <v>123</v>
      </c>
      <c r="K10" s="30" t="s">
        <v>104</v>
      </c>
      <c r="L10" s="30" t="s">
        <v>105</v>
      </c>
      <c r="M10" s="30" t="s">
        <v>112</v>
      </c>
      <c r="N10" s="31" t="s">
        <v>92</v>
      </c>
    </row>
    <row r="11" spans="1:14" x14ac:dyDescent="0.25">
      <c r="A11" s="32">
        <v>39630</v>
      </c>
      <c r="B11" s="33">
        <f>8*30</f>
        <v>240</v>
      </c>
      <c r="C11" s="33">
        <v>0</v>
      </c>
      <c r="D11" s="33">
        <v>0</v>
      </c>
      <c r="E11" s="33">
        <f>B11-C11-D11</f>
        <v>240</v>
      </c>
      <c r="F11" s="33">
        <f>E11</f>
        <v>240</v>
      </c>
      <c r="G11" s="33">
        <v>0</v>
      </c>
      <c r="H11" s="33">
        <v>10</v>
      </c>
      <c r="I11" s="33">
        <v>0</v>
      </c>
      <c r="J11" s="34">
        <v>0</v>
      </c>
      <c r="K11" s="34">
        <v>87190</v>
      </c>
      <c r="L11" s="33" t="s">
        <v>106</v>
      </c>
      <c r="M11" s="34">
        <v>387.51111111111112</v>
      </c>
      <c r="N11" s="33" t="s">
        <v>113</v>
      </c>
    </row>
    <row r="12" spans="1:14" x14ac:dyDescent="0.25">
      <c r="A12" s="32">
        <v>39995</v>
      </c>
      <c r="B12" s="33">
        <f>30*8</f>
        <v>240</v>
      </c>
      <c r="C12" s="33">
        <v>0</v>
      </c>
      <c r="D12" s="33">
        <v>0</v>
      </c>
      <c r="E12" s="33">
        <f>F11+B12-C12-D12</f>
        <v>480</v>
      </c>
      <c r="F12" s="33">
        <f>E12</f>
        <v>480</v>
      </c>
      <c r="G12" s="33">
        <v>0</v>
      </c>
      <c r="H12" s="33">
        <v>10</v>
      </c>
      <c r="I12" s="33">
        <v>0</v>
      </c>
      <c r="J12" s="34">
        <v>0</v>
      </c>
      <c r="K12" s="34">
        <v>87190</v>
      </c>
      <c r="L12" s="33" t="s">
        <v>107</v>
      </c>
      <c r="M12" s="34">
        <v>399.95412844036696</v>
      </c>
      <c r="N12" s="33" t="s">
        <v>113</v>
      </c>
    </row>
    <row r="13" spans="1:14" x14ac:dyDescent="0.25">
      <c r="A13" s="32">
        <v>40360</v>
      </c>
      <c r="B13" s="33">
        <f>30*8</f>
        <v>240</v>
      </c>
      <c r="C13" s="33">
        <v>0</v>
      </c>
      <c r="D13" s="33">
        <v>0</v>
      </c>
      <c r="E13" s="33">
        <f>F12+B13-C13-D13</f>
        <v>720</v>
      </c>
      <c r="F13" s="33">
        <f>E13</f>
        <v>720</v>
      </c>
      <c r="G13" s="33">
        <v>0</v>
      </c>
      <c r="H13" s="33">
        <v>10</v>
      </c>
      <c r="I13" s="33">
        <v>0</v>
      </c>
      <c r="J13" s="34">
        <v>0</v>
      </c>
      <c r="K13" s="34">
        <v>87190</v>
      </c>
      <c r="L13" s="33" t="s">
        <v>107</v>
      </c>
      <c r="M13" s="34">
        <v>399.95412844036696</v>
      </c>
      <c r="N13" s="33" t="s">
        <v>113</v>
      </c>
    </row>
    <row r="14" spans="1:14" x14ac:dyDescent="0.25">
      <c r="A14" s="32">
        <v>40725</v>
      </c>
      <c r="B14" s="33">
        <f>34*8</f>
        <v>272</v>
      </c>
      <c r="C14" s="33">
        <v>240</v>
      </c>
      <c r="D14" s="33">
        <v>112</v>
      </c>
      <c r="E14" s="33">
        <f t="shared" ref="E14:E24" si="0">F13+B14-C14-D14</f>
        <v>640</v>
      </c>
      <c r="F14" s="33">
        <v>640</v>
      </c>
      <c r="G14" s="33">
        <f t="shared" ref="G14:G23" si="1">D14/8</f>
        <v>14</v>
      </c>
      <c r="H14" s="33">
        <v>14</v>
      </c>
      <c r="I14" s="33">
        <v>0</v>
      </c>
      <c r="J14" s="34">
        <v>0</v>
      </c>
      <c r="K14" s="34">
        <v>85534</v>
      </c>
      <c r="L14" s="33" t="s">
        <v>108</v>
      </c>
      <c r="M14" s="34">
        <v>399.69158878504675</v>
      </c>
      <c r="N14" s="33" t="s">
        <v>114</v>
      </c>
    </row>
    <row r="15" spans="1:14" x14ac:dyDescent="0.25">
      <c r="A15" s="32">
        <v>41091</v>
      </c>
      <c r="B15" s="33">
        <v>272</v>
      </c>
      <c r="C15" s="33">
        <v>0</v>
      </c>
      <c r="D15" s="33">
        <f>'Vacation Buy out'!D11</f>
        <v>112</v>
      </c>
      <c r="E15" s="33">
        <f t="shared" si="0"/>
        <v>800</v>
      </c>
      <c r="F15" s="33">
        <f>E15</f>
        <v>800</v>
      </c>
      <c r="G15" s="33">
        <f t="shared" si="1"/>
        <v>14</v>
      </c>
      <c r="H15" s="33">
        <v>14</v>
      </c>
      <c r="I15" s="33">
        <v>0</v>
      </c>
      <c r="J15" s="34">
        <v>0</v>
      </c>
      <c r="K15" s="35">
        <v>85534</v>
      </c>
      <c r="L15" s="33" t="s">
        <v>108</v>
      </c>
      <c r="M15" s="34">
        <v>399.69</v>
      </c>
      <c r="N15" s="33" t="s">
        <v>114</v>
      </c>
    </row>
    <row r="16" spans="1:14" x14ac:dyDescent="0.25">
      <c r="A16" s="32">
        <v>41456</v>
      </c>
      <c r="B16" s="33">
        <v>272</v>
      </c>
      <c r="C16" s="33">
        <v>0</v>
      </c>
      <c r="D16" s="33">
        <f>'Vacation Buy out'!D13</f>
        <v>112</v>
      </c>
      <c r="E16" s="33">
        <f t="shared" si="0"/>
        <v>960</v>
      </c>
      <c r="F16" s="33">
        <v>960</v>
      </c>
      <c r="G16" s="33">
        <f t="shared" si="1"/>
        <v>14</v>
      </c>
      <c r="H16" s="33">
        <v>14</v>
      </c>
      <c r="I16" s="33">
        <v>0</v>
      </c>
      <c r="J16" s="34">
        <v>0</v>
      </c>
      <c r="K16" s="35">
        <v>85534</v>
      </c>
      <c r="L16" s="33" t="s">
        <v>108</v>
      </c>
      <c r="M16" s="34">
        <v>399.69</v>
      </c>
      <c r="N16" s="33" t="s">
        <v>114</v>
      </c>
    </row>
    <row r="17" spans="1:14" x14ac:dyDescent="0.25">
      <c r="A17" s="32">
        <v>41821</v>
      </c>
      <c r="B17" s="33">
        <f>55*8</f>
        <v>440</v>
      </c>
      <c r="C17" s="33">
        <v>0</v>
      </c>
      <c r="D17" s="33">
        <f>'Vacation Buy out'!D30</f>
        <v>128</v>
      </c>
      <c r="E17" s="33">
        <f t="shared" si="0"/>
        <v>1272</v>
      </c>
      <c r="F17" s="33">
        <v>1272</v>
      </c>
      <c r="G17" s="33">
        <f t="shared" si="1"/>
        <v>16</v>
      </c>
      <c r="H17" s="33">
        <v>30</v>
      </c>
      <c r="I17" s="33">
        <v>0</v>
      </c>
      <c r="J17" s="34">
        <v>0</v>
      </c>
      <c r="K17" s="34">
        <v>87190</v>
      </c>
      <c r="L17" s="33" t="s">
        <v>109</v>
      </c>
      <c r="M17" s="34">
        <f>87190/193</f>
        <v>451.76165803108807</v>
      </c>
      <c r="N17" s="33" t="s">
        <v>115</v>
      </c>
    </row>
    <row r="18" spans="1:14" x14ac:dyDescent="0.25">
      <c r="A18" s="32">
        <v>42186</v>
      </c>
      <c r="B18" s="33">
        <f>55*8</f>
        <v>440</v>
      </c>
      <c r="C18" s="33">
        <f>'Vacation Used'!C45</f>
        <v>280</v>
      </c>
      <c r="D18" s="33">
        <f>'Vacation Buy out'!D40</f>
        <v>200</v>
      </c>
      <c r="E18" s="33">
        <f t="shared" si="0"/>
        <v>1232</v>
      </c>
      <c r="F18" s="33">
        <v>1232</v>
      </c>
      <c r="G18" s="33">
        <f t="shared" si="1"/>
        <v>25</v>
      </c>
      <c r="H18" s="33">
        <v>30</v>
      </c>
      <c r="I18" s="33">
        <v>0</v>
      </c>
      <c r="J18" s="34">
        <v>0</v>
      </c>
      <c r="K18" s="35">
        <v>87190</v>
      </c>
      <c r="L18" s="33" t="s">
        <v>109</v>
      </c>
      <c r="M18" s="34">
        <f>87190/193</f>
        <v>451.76165803108807</v>
      </c>
      <c r="N18" s="33" t="s">
        <v>115</v>
      </c>
    </row>
    <row r="19" spans="1:14" x14ac:dyDescent="0.25">
      <c r="A19" s="32">
        <v>42552</v>
      </c>
      <c r="B19" s="33">
        <f>55*8</f>
        <v>440</v>
      </c>
      <c r="C19" s="33">
        <f>'Vacation Used'!C81</f>
        <v>240</v>
      </c>
      <c r="D19" s="33">
        <f>'Vacation Buy out'!D48</f>
        <v>176</v>
      </c>
      <c r="E19" s="33">
        <f t="shared" si="0"/>
        <v>1256</v>
      </c>
      <c r="F19" s="33">
        <v>1256</v>
      </c>
      <c r="G19" s="33">
        <f t="shared" si="1"/>
        <v>22</v>
      </c>
      <c r="H19" s="33">
        <v>30</v>
      </c>
      <c r="I19" s="33">
        <v>0</v>
      </c>
      <c r="J19" s="34">
        <v>0</v>
      </c>
      <c r="K19" s="34">
        <v>105327</v>
      </c>
      <c r="L19" s="33" t="s">
        <v>109</v>
      </c>
      <c r="M19" s="34">
        <f>105327/193</f>
        <v>545.73575129533674</v>
      </c>
      <c r="N19" s="33" t="s">
        <v>115</v>
      </c>
    </row>
    <row r="20" spans="1:14" x14ac:dyDescent="0.25">
      <c r="A20" s="32">
        <v>42917</v>
      </c>
      <c r="B20" s="33">
        <f>74*8</f>
        <v>592</v>
      </c>
      <c r="C20" s="33">
        <f>'Vacation Used'!C111</f>
        <v>232</v>
      </c>
      <c r="D20" s="33">
        <f>'Vacation Buy out'!D55</f>
        <v>184</v>
      </c>
      <c r="E20" s="33">
        <f t="shared" si="0"/>
        <v>1432</v>
      </c>
      <c r="F20" s="33">
        <v>1432</v>
      </c>
      <c r="G20" s="33">
        <f t="shared" si="1"/>
        <v>23</v>
      </c>
      <c r="H20" s="33">
        <v>50</v>
      </c>
      <c r="I20" s="33">
        <v>0</v>
      </c>
      <c r="J20" s="34">
        <v>0</v>
      </c>
      <c r="K20" s="34">
        <v>107750</v>
      </c>
      <c r="L20" s="33" t="s">
        <v>110</v>
      </c>
      <c r="M20" s="34">
        <v>619.25287356321837</v>
      </c>
      <c r="N20" s="33" t="s">
        <v>116</v>
      </c>
    </row>
    <row r="21" spans="1:14" x14ac:dyDescent="0.25">
      <c r="A21" s="32">
        <v>43282</v>
      </c>
      <c r="B21" s="33">
        <f>8*94</f>
        <v>752</v>
      </c>
      <c r="C21" s="33">
        <v>0</v>
      </c>
      <c r="D21" s="33">
        <f>'Vacation Buy out'!D64</f>
        <v>296</v>
      </c>
      <c r="E21" s="33">
        <f t="shared" si="0"/>
        <v>1888</v>
      </c>
      <c r="F21" s="33">
        <v>1888</v>
      </c>
      <c r="G21" s="33">
        <f t="shared" si="1"/>
        <v>37</v>
      </c>
      <c r="H21" s="33">
        <v>50</v>
      </c>
      <c r="I21" s="33">
        <v>0</v>
      </c>
      <c r="J21" s="34">
        <v>0</v>
      </c>
      <c r="K21" s="34">
        <v>108000</v>
      </c>
      <c r="L21" s="33" t="s">
        <v>111</v>
      </c>
      <c r="M21" s="34">
        <v>701.2987012987013</v>
      </c>
      <c r="N21" s="33" t="s">
        <v>116</v>
      </c>
    </row>
    <row r="22" spans="1:14" ht="45" x14ac:dyDescent="0.25">
      <c r="A22" s="32">
        <v>43647</v>
      </c>
      <c r="B22" s="33">
        <v>0</v>
      </c>
      <c r="C22" s="33">
        <v>0</v>
      </c>
      <c r="D22" s="33">
        <f>'Vacation Buy out'!D78</f>
        <v>408</v>
      </c>
      <c r="E22" s="33">
        <f t="shared" si="0"/>
        <v>1480</v>
      </c>
      <c r="F22" s="33">
        <v>1480</v>
      </c>
      <c r="G22" s="36">
        <f t="shared" si="1"/>
        <v>51</v>
      </c>
      <c r="H22" s="33">
        <v>50</v>
      </c>
      <c r="I22" s="33">
        <f>G22-H22</f>
        <v>1</v>
      </c>
      <c r="J22" s="37">
        <f>I22*M22</f>
        <v>716.02597402597405</v>
      </c>
      <c r="K22" s="34">
        <v>110268</v>
      </c>
      <c r="L22" s="33" t="s">
        <v>111</v>
      </c>
      <c r="M22" s="34">
        <v>716.02597402597405</v>
      </c>
      <c r="N22" s="38" t="s">
        <v>125</v>
      </c>
    </row>
    <row r="23" spans="1:14" x14ac:dyDescent="0.25">
      <c r="A23" s="32">
        <v>44013</v>
      </c>
      <c r="B23" s="33">
        <v>0</v>
      </c>
      <c r="C23" s="33">
        <v>0</v>
      </c>
      <c r="D23" s="33">
        <f>'Vacation Buy out'!D81</f>
        <v>48</v>
      </c>
      <c r="E23" s="33">
        <f t="shared" si="0"/>
        <v>1432</v>
      </c>
      <c r="F23" s="33">
        <v>1432</v>
      </c>
      <c r="G23" s="33">
        <f t="shared" si="1"/>
        <v>6</v>
      </c>
      <c r="H23" s="33">
        <v>0</v>
      </c>
      <c r="I23" s="33">
        <f>G23-H23</f>
        <v>6</v>
      </c>
      <c r="J23" s="37">
        <f>I23*M23</f>
        <v>4425.0405194805198</v>
      </c>
      <c r="K23" s="34">
        <f>K22*1.03</f>
        <v>113576.04000000001</v>
      </c>
      <c r="L23" s="33" t="s">
        <v>111</v>
      </c>
      <c r="M23" s="34">
        <v>737.50675324675331</v>
      </c>
      <c r="N23" s="33" t="s">
        <v>72</v>
      </c>
    </row>
    <row r="24" spans="1:14" x14ac:dyDescent="0.25">
      <c r="A24" s="32">
        <v>44378</v>
      </c>
      <c r="B24" s="33">
        <v>0</v>
      </c>
      <c r="C24" s="33">
        <v>0</v>
      </c>
      <c r="D24" s="33">
        <v>0</v>
      </c>
      <c r="E24" s="33">
        <f t="shared" si="0"/>
        <v>1432</v>
      </c>
      <c r="F24" s="33">
        <v>0</v>
      </c>
      <c r="G24" s="33">
        <v>0</v>
      </c>
      <c r="H24" s="33">
        <v>0</v>
      </c>
      <c r="I24" s="33">
        <v>0</v>
      </c>
      <c r="J24" s="34">
        <v>0</v>
      </c>
      <c r="K24" s="34">
        <v>111186.9</v>
      </c>
      <c r="L24" s="33" t="s">
        <v>111</v>
      </c>
      <c r="M24" s="34">
        <f>111186.9/154</f>
        <v>721.99285714285713</v>
      </c>
      <c r="N24" s="33" t="s">
        <v>72</v>
      </c>
    </row>
    <row r="25" spans="1:14" x14ac:dyDescent="0.25">
      <c r="A25" s="1"/>
    </row>
    <row r="26" spans="1:14" x14ac:dyDescent="0.25">
      <c r="A26" s="1"/>
      <c r="I26" s="11" t="s">
        <v>124</v>
      </c>
      <c r="J26" s="28">
        <f>SUM(J11:J25)</f>
        <v>5141.0664935064942</v>
      </c>
    </row>
    <row r="27" spans="1:14" x14ac:dyDescent="0.25">
      <c r="A27" s="1"/>
    </row>
    <row r="28" spans="1:14" x14ac:dyDescent="0.25">
      <c r="A28" s="1"/>
    </row>
    <row r="29" spans="1:14" x14ac:dyDescent="0.25">
      <c r="A29" s="1"/>
    </row>
    <row r="30" spans="1:14" x14ac:dyDescent="0.25">
      <c r="A30" s="1"/>
    </row>
    <row r="31" spans="1:14" x14ac:dyDescent="0.25">
      <c r="A31" s="1"/>
    </row>
    <row r="32" spans="1:14"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row r="47" spans="1:1" x14ac:dyDescent="0.25">
      <c r="A47" s="1"/>
    </row>
    <row r="48" spans="1:1"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row r="65" spans="1:1" x14ac:dyDescent="0.25">
      <c r="A65" s="1"/>
    </row>
    <row r="66" spans="1:1" x14ac:dyDescent="0.25">
      <c r="A66" s="1"/>
    </row>
    <row r="67" spans="1:1" x14ac:dyDescent="0.25">
      <c r="A67" s="1"/>
    </row>
    <row r="68" spans="1:1" x14ac:dyDescent="0.25">
      <c r="A68" s="1"/>
    </row>
    <row r="69" spans="1:1" x14ac:dyDescent="0.25">
      <c r="A69" s="1"/>
    </row>
    <row r="70" spans="1:1" x14ac:dyDescent="0.25">
      <c r="A70" s="1"/>
    </row>
    <row r="71" spans="1:1" x14ac:dyDescent="0.25">
      <c r="A71" s="1"/>
    </row>
    <row r="72" spans="1:1" x14ac:dyDescent="0.25">
      <c r="A72" s="1"/>
    </row>
    <row r="73" spans="1:1" x14ac:dyDescent="0.25">
      <c r="A73" s="1"/>
    </row>
    <row r="74" spans="1:1" x14ac:dyDescent="0.25">
      <c r="A74" s="1"/>
    </row>
    <row r="75" spans="1:1" x14ac:dyDescent="0.25">
      <c r="A75" s="1"/>
    </row>
    <row r="76" spans="1:1" x14ac:dyDescent="0.25">
      <c r="A76" s="1"/>
    </row>
    <row r="77" spans="1:1" x14ac:dyDescent="0.25">
      <c r="A77" s="1"/>
    </row>
    <row r="78" spans="1:1" x14ac:dyDescent="0.25">
      <c r="A78" s="1"/>
    </row>
    <row r="79" spans="1:1" x14ac:dyDescent="0.25">
      <c r="A79" s="1"/>
    </row>
    <row r="80" spans="1:1"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row r="90" spans="1:1" x14ac:dyDescent="0.25">
      <c r="A90" s="1"/>
    </row>
    <row r="91" spans="1:1" x14ac:dyDescent="0.25">
      <c r="A91" s="1"/>
    </row>
    <row r="92" spans="1:1" x14ac:dyDescent="0.25">
      <c r="A92" s="1"/>
    </row>
    <row r="93" spans="1:1" x14ac:dyDescent="0.25">
      <c r="A93" s="1"/>
    </row>
    <row r="94" spans="1:1" x14ac:dyDescent="0.25">
      <c r="A94" s="1"/>
    </row>
    <row r="95" spans="1:1" x14ac:dyDescent="0.25">
      <c r="A95" s="1"/>
    </row>
    <row r="96" spans="1:1" x14ac:dyDescent="0.25">
      <c r="A96" s="1"/>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8" spans="1:1" x14ac:dyDescent="0.25">
      <c r="A108" s="1"/>
    </row>
    <row r="109" spans="1:1" x14ac:dyDescent="0.25">
      <c r="A109" s="1"/>
    </row>
    <row r="110" spans="1:1" x14ac:dyDescent="0.25">
      <c r="A110" s="1"/>
    </row>
    <row r="111" spans="1:1" x14ac:dyDescent="0.25">
      <c r="A111" s="1"/>
    </row>
    <row r="112" spans="1:1"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row r="120" spans="1:1" x14ac:dyDescent="0.25">
      <c r="A120" s="1"/>
    </row>
    <row r="121" spans="1:1" x14ac:dyDescent="0.25">
      <c r="A121" s="1"/>
    </row>
    <row r="122" spans="1:1" x14ac:dyDescent="0.25">
      <c r="A122" s="1"/>
    </row>
    <row r="123" spans="1:1" x14ac:dyDescent="0.25">
      <c r="A123" s="1"/>
    </row>
    <row r="124" spans="1:1" x14ac:dyDescent="0.25">
      <c r="A124" s="1"/>
    </row>
    <row r="125" spans="1:1" x14ac:dyDescent="0.25">
      <c r="A125" s="1"/>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1"/>
    </row>
    <row r="135" spans="1:1" x14ac:dyDescent="0.25">
      <c r="A135" s="1"/>
    </row>
    <row r="136" spans="1:1" x14ac:dyDescent="0.25">
      <c r="A136" s="1"/>
    </row>
    <row r="137" spans="1:1" x14ac:dyDescent="0.25">
      <c r="A137" s="1"/>
    </row>
    <row r="138" spans="1:1" x14ac:dyDescent="0.25">
      <c r="A138" s="1"/>
    </row>
    <row r="139" spans="1:1" x14ac:dyDescent="0.25">
      <c r="A139" s="1"/>
    </row>
    <row r="140" spans="1:1" x14ac:dyDescent="0.25">
      <c r="A140" s="1"/>
    </row>
    <row r="141" spans="1:1" x14ac:dyDescent="0.25">
      <c r="A141" s="1"/>
    </row>
    <row r="142" spans="1:1" x14ac:dyDescent="0.25">
      <c r="A142" s="1"/>
    </row>
    <row r="143" spans="1:1" x14ac:dyDescent="0.25">
      <c r="A143" s="1"/>
    </row>
    <row r="144" spans="1:1" x14ac:dyDescent="0.25">
      <c r="A144" s="1"/>
    </row>
    <row r="145" spans="1:1" x14ac:dyDescent="0.25">
      <c r="A145" s="1"/>
    </row>
    <row r="146" spans="1:1" x14ac:dyDescent="0.25">
      <c r="A146" s="1"/>
    </row>
    <row r="147" spans="1:1" x14ac:dyDescent="0.25">
      <c r="A147" s="1"/>
    </row>
    <row r="148" spans="1:1" x14ac:dyDescent="0.25">
      <c r="A148" s="1"/>
    </row>
    <row r="149" spans="1:1" x14ac:dyDescent="0.25">
      <c r="A149" s="1"/>
    </row>
    <row r="150" spans="1:1" x14ac:dyDescent="0.25">
      <c r="A150" s="1"/>
    </row>
    <row r="151" spans="1:1" x14ac:dyDescent="0.25">
      <c r="A151" s="1"/>
    </row>
    <row r="152" spans="1:1" x14ac:dyDescent="0.25">
      <c r="A152" s="1"/>
    </row>
    <row r="153" spans="1:1" x14ac:dyDescent="0.25">
      <c r="A153" s="1"/>
    </row>
    <row r="154" spans="1:1" x14ac:dyDescent="0.25">
      <c r="A154" s="1"/>
    </row>
    <row r="155" spans="1:1" x14ac:dyDescent="0.25">
      <c r="A155" s="1"/>
    </row>
    <row r="156" spans="1:1" x14ac:dyDescent="0.25">
      <c r="A156" s="1"/>
    </row>
    <row r="157" spans="1:1" x14ac:dyDescent="0.25">
      <c r="A157" s="1"/>
    </row>
    <row r="158" spans="1:1" x14ac:dyDescent="0.25">
      <c r="A158" s="1"/>
    </row>
    <row r="159" spans="1:1" x14ac:dyDescent="0.25">
      <c r="A159" s="1"/>
    </row>
    <row r="160" spans="1:1" x14ac:dyDescent="0.25">
      <c r="A160" s="1"/>
    </row>
    <row r="161" spans="1:1" x14ac:dyDescent="0.25">
      <c r="A161" s="1"/>
    </row>
    <row r="162" spans="1:1" x14ac:dyDescent="0.25">
      <c r="A162" s="1"/>
    </row>
    <row r="163" spans="1:1" x14ac:dyDescent="0.25">
      <c r="A163" s="1"/>
    </row>
    <row r="164" spans="1:1" x14ac:dyDescent="0.25">
      <c r="A164" s="1"/>
    </row>
    <row r="165" spans="1:1" x14ac:dyDescent="0.25">
      <c r="A165" s="1"/>
    </row>
    <row r="166" spans="1:1" x14ac:dyDescent="0.25">
      <c r="A166" s="1"/>
    </row>
    <row r="167" spans="1:1" x14ac:dyDescent="0.25">
      <c r="A167" s="1"/>
    </row>
    <row r="168" spans="1:1" x14ac:dyDescent="0.25">
      <c r="A168" s="1"/>
    </row>
    <row r="169" spans="1:1" x14ac:dyDescent="0.25">
      <c r="A169" s="1"/>
    </row>
    <row r="170" spans="1:1" x14ac:dyDescent="0.25">
      <c r="A170" s="1"/>
    </row>
    <row r="171" spans="1:1" x14ac:dyDescent="0.25">
      <c r="A171" s="1"/>
    </row>
    <row r="172" spans="1:1" x14ac:dyDescent="0.25">
      <c r="A172" s="1"/>
    </row>
    <row r="173" spans="1:1" x14ac:dyDescent="0.25">
      <c r="A173" s="1"/>
    </row>
    <row r="174" spans="1:1" x14ac:dyDescent="0.25">
      <c r="A174" s="1"/>
    </row>
    <row r="175" spans="1:1" x14ac:dyDescent="0.25">
      <c r="A175" s="1"/>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1"/>
    </row>
    <row r="184" spans="1:1" x14ac:dyDescent="0.25">
      <c r="A184" s="1"/>
    </row>
    <row r="185" spans="1:1" x14ac:dyDescent="0.25">
      <c r="A185" s="1"/>
    </row>
    <row r="186" spans="1:1" x14ac:dyDescent="0.25">
      <c r="A186" s="1"/>
    </row>
    <row r="187" spans="1:1" x14ac:dyDescent="0.25">
      <c r="A187" s="1"/>
    </row>
    <row r="188" spans="1:1" x14ac:dyDescent="0.25">
      <c r="A188" s="1"/>
    </row>
    <row r="189" spans="1:1" x14ac:dyDescent="0.25">
      <c r="A189" s="1"/>
    </row>
    <row r="190" spans="1:1" x14ac:dyDescent="0.25">
      <c r="A190" s="1"/>
    </row>
    <row r="191" spans="1:1" x14ac:dyDescent="0.25">
      <c r="A191" s="1"/>
    </row>
    <row r="192" spans="1:1" x14ac:dyDescent="0.25">
      <c r="A192" s="1"/>
    </row>
    <row r="193" spans="1:1" x14ac:dyDescent="0.25">
      <c r="A193" s="1"/>
    </row>
    <row r="194" spans="1:1" x14ac:dyDescent="0.25">
      <c r="A194" s="1"/>
    </row>
    <row r="195" spans="1:1" x14ac:dyDescent="0.25">
      <c r="A195" s="1"/>
    </row>
    <row r="196" spans="1:1" x14ac:dyDescent="0.25">
      <c r="A196" s="1"/>
    </row>
    <row r="197" spans="1:1" x14ac:dyDescent="0.25">
      <c r="A197" s="1"/>
    </row>
    <row r="198" spans="1:1" x14ac:dyDescent="0.25">
      <c r="A198" s="1"/>
    </row>
    <row r="199" spans="1:1" x14ac:dyDescent="0.25">
      <c r="A199" s="1"/>
    </row>
    <row r="200" spans="1:1" x14ac:dyDescent="0.25">
      <c r="A200" s="1"/>
    </row>
    <row r="201" spans="1:1" x14ac:dyDescent="0.25">
      <c r="A201" s="1"/>
    </row>
    <row r="202" spans="1:1" x14ac:dyDescent="0.25">
      <c r="A202" s="1"/>
    </row>
    <row r="203" spans="1:1" x14ac:dyDescent="0.25">
      <c r="A203" s="1"/>
    </row>
    <row r="204" spans="1:1" x14ac:dyDescent="0.25">
      <c r="A204" s="1"/>
    </row>
    <row r="205" spans="1:1" x14ac:dyDescent="0.25">
      <c r="A205" s="1"/>
    </row>
    <row r="206" spans="1:1" x14ac:dyDescent="0.25">
      <c r="A206" s="1"/>
    </row>
    <row r="207" spans="1:1" x14ac:dyDescent="0.25">
      <c r="A207" s="1"/>
    </row>
    <row r="208" spans="1:1" x14ac:dyDescent="0.25">
      <c r="A208" s="1"/>
    </row>
    <row r="209" spans="1:1" x14ac:dyDescent="0.25">
      <c r="A209" s="1"/>
    </row>
    <row r="210" spans="1:1" x14ac:dyDescent="0.25">
      <c r="A210" s="1"/>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x14ac:dyDescent="0.25">
      <c r="A218" s="1"/>
    </row>
    <row r="219" spans="1:1" x14ac:dyDescent="0.25">
      <c r="A219" s="1"/>
    </row>
    <row r="220" spans="1:1" x14ac:dyDescent="0.25">
      <c r="A220" s="1"/>
    </row>
    <row r="221" spans="1:1" x14ac:dyDescent="0.25">
      <c r="A221" s="1"/>
    </row>
    <row r="222" spans="1:1" x14ac:dyDescent="0.25">
      <c r="A222" s="1"/>
    </row>
    <row r="223" spans="1:1" x14ac:dyDescent="0.25">
      <c r="A223" s="1"/>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1"/>
    </row>
    <row r="231" spans="1:1" x14ac:dyDescent="0.25">
      <c r="A231" s="1"/>
    </row>
    <row r="232" spans="1:1" x14ac:dyDescent="0.25">
      <c r="A232" s="1"/>
    </row>
    <row r="233" spans="1:1" x14ac:dyDescent="0.25">
      <c r="A233" s="1"/>
    </row>
    <row r="234" spans="1:1" x14ac:dyDescent="0.25">
      <c r="A234" s="1"/>
    </row>
    <row r="235" spans="1:1" x14ac:dyDescent="0.25">
      <c r="A235" s="1"/>
    </row>
    <row r="236" spans="1:1" x14ac:dyDescent="0.25">
      <c r="A236" s="1"/>
    </row>
    <row r="237" spans="1:1" x14ac:dyDescent="0.25">
      <c r="A237" s="1"/>
    </row>
    <row r="238" spans="1:1" x14ac:dyDescent="0.25">
      <c r="A238" s="1"/>
    </row>
    <row r="239" spans="1:1" x14ac:dyDescent="0.25">
      <c r="A239" s="1"/>
    </row>
    <row r="240" spans="1:1" x14ac:dyDescent="0.25">
      <c r="A240" s="1"/>
    </row>
    <row r="241" spans="1:1" x14ac:dyDescent="0.25">
      <c r="A241" s="1"/>
    </row>
    <row r="242" spans="1:1" x14ac:dyDescent="0.25">
      <c r="A242" s="1"/>
    </row>
    <row r="243" spans="1:1" x14ac:dyDescent="0.25">
      <c r="A243" s="1"/>
    </row>
    <row r="244" spans="1:1" x14ac:dyDescent="0.25">
      <c r="A244" s="1"/>
    </row>
    <row r="245" spans="1:1" x14ac:dyDescent="0.25">
      <c r="A245" s="1"/>
    </row>
    <row r="246" spans="1:1" x14ac:dyDescent="0.25">
      <c r="A246" s="1"/>
    </row>
    <row r="247" spans="1:1" x14ac:dyDescent="0.25">
      <c r="A247" s="1"/>
    </row>
    <row r="248" spans="1:1" x14ac:dyDescent="0.25">
      <c r="A248" s="1"/>
    </row>
    <row r="249" spans="1:1" x14ac:dyDescent="0.25">
      <c r="A249" s="1"/>
    </row>
    <row r="250" spans="1:1" x14ac:dyDescent="0.25">
      <c r="A250" s="1"/>
    </row>
    <row r="251" spans="1:1" x14ac:dyDescent="0.25">
      <c r="A251" s="1"/>
    </row>
    <row r="252" spans="1:1" x14ac:dyDescent="0.25">
      <c r="A252" s="1"/>
    </row>
    <row r="253" spans="1:1" x14ac:dyDescent="0.25">
      <c r="A253" s="1"/>
    </row>
    <row r="254" spans="1:1" x14ac:dyDescent="0.25">
      <c r="A254" s="1"/>
    </row>
    <row r="255" spans="1:1" x14ac:dyDescent="0.25">
      <c r="A255" s="1"/>
    </row>
    <row r="256" spans="1:1" x14ac:dyDescent="0.25">
      <c r="A256" s="1"/>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row r="501" spans="1:1" x14ac:dyDescent="0.25">
      <c r="A501" s="1"/>
    </row>
    <row r="502" spans="1:1" x14ac:dyDescent="0.25">
      <c r="A502" s="1"/>
    </row>
    <row r="503" spans="1:1" x14ac:dyDescent="0.25">
      <c r="A503" s="1"/>
    </row>
    <row r="504" spans="1:1" x14ac:dyDescent="0.25">
      <c r="A504" s="1"/>
    </row>
    <row r="505" spans="1:1" x14ac:dyDescent="0.25">
      <c r="A505" s="1"/>
    </row>
    <row r="506" spans="1:1" x14ac:dyDescent="0.25">
      <c r="A506" s="1"/>
    </row>
    <row r="507" spans="1:1" x14ac:dyDescent="0.25">
      <c r="A507" s="1"/>
    </row>
    <row r="508" spans="1:1" x14ac:dyDescent="0.25">
      <c r="A508" s="1"/>
    </row>
    <row r="509" spans="1:1" x14ac:dyDescent="0.25">
      <c r="A509" s="1"/>
    </row>
    <row r="510" spans="1:1" x14ac:dyDescent="0.25">
      <c r="A510" s="1"/>
    </row>
    <row r="511" spans="1:1" x14ac:dyDescent="0.25">
      <c r="A511" s="1"/>
    </row>
    <row r="512" spans="1:1" x14ac:dyDescent="0.25">
      <c r="A512" s="1"/>
    </row>
    <row r="513" spans="1:1" x14ac:dyDescent="0.25">
      <c r="A513" s="1"/>
    </row>
    <row r="514" spans="1:1" x14ac:dyDescent="0.25">
      <c r="A514" s="1"/>
    </row>
    <row r="515" spans="1:1" x14ac:dyDescent="0.25">
      <c r="A515" s="1"/>
    </row>
    <row r="516" spans="1:1" x14ac:dyDescent="0.25">
      <c r="A516" s="1"/>
    </row>
    <row r="517" spans="1:1" x14ac:dyDescent="0.25">
      <c r="A517" s="1"/>
    </row>
    <row r="518" spans="1:1" x14ac:dyDescent="0.25">
      <c r="A518" s="1"/>
    </row>
    <row r="519" spans="1:1" x14ac:dyDescent="0.25">
      <c r="A519" s="1"/>
    </row>
    <row r="520" spans="1:1" x14ac:dyDescent="0.25">
      <c r="A520" s="1"/>
    </row>
    <row r="521" spans="1:1" x14ac:dyDescent="0.25">
      <c r="A521" s="1"/>
    </row>
    <row r="522" spans="1:1" x14ac:dyDescent="0.25">
      <c r="A522" s="1"/>
    </row>
    <row r="523" spans="1:1" x14ac:dyDescent="0.25">
      <c r="A523" s="1"/>
    </row>
    <row r="524" spans="1:1" x14ac:dyDescent="0.25">
      <c r="A524" s="1"/>
    </row>
    <row r="525" spans="1:1" x14ac:dyDescent="0.25">
      <c r="A525" s="1"/>
    </row>
    <row r="526" spans="1:1" x14ac:dyDescent="0.25">
      <c r="A526" s="1"/>
    </row>
    <row r="527" spans="1:1" x14ac:dyDescent="0.25">
      <c r="A527" s="1"/>
    </row>
    <row r="528" spans="1:1" x14ac:dyDescent="0.25">
      <c r="A528" s="1"/>
    </row>
    <row r="529" spans="1:1" x14ac:dyDescent="0.25">
      <c r="A529" s="1"/>
    </row>
    <row r="530" spans="1:1" x14ac:dyDescent="0.25">
      <c r="A530" s="1"/>
    </row>
    <row r="531" spans="1:1" x14ac:dyDescent="0.25">
      <c r="A531" s="1"/>
    </row>
    <row r="532" spans="1:1" x14ac:dyDescent="0.25">
      <c r="A532" s="1"/>
    </row>
    <row r="533" spans="1:1" x14ac:dyDescent="0.25">
      <c r="A533" s="1"/>
    </row>
    <row r="534" spans="1:1" x14ac:dyDescent="0.25">
      <c r="A534" s="1"/>
    </row>
    <row r="535" spans="1:1" x14ac:dyDescent="0.25">
      <c r="A535" s="1"/>
    </row>
    <row r="536" spans="1:1" x14ac:dyDescent="0.25">
      <c r="A536" s="1"/>
    </row>
    <row r="537" spans="1:1" x14ac:dyDescent="0.25">
      <c r="A537" s="1"/>
    </row>
    <row r="538" spans="1:1" x14ac:dyDescent="0.25">
      <c r="A538" s="1"/>
    </row>
    <row r="539" spans="1:1" x14ac:dyDescent="0.25">
      <c r="A539" s="1"/>
    </row>
    <row r="540" spans="1:1" x14ac:dyDescent="0.25">
      <c r="A540" s="1"/>
    </row>
    <row r="541" spans="1:1" x14ac:dyDescent="0.25">
      <c r="A541" s="1"/>
    </row>
    <row r="542" spans="1:1" x14ac:dyDescent="0.25">
      <c r="A542" s="1"/>
    </row>
    <row r="543" spans="1:1" x14ac:dyDescent="0.25">
      <c r="A543" s="1"/>
    </row>
    <row r="544" spans="1:1" x14ac:dyDescent="0.25">
      <c r="A544" s="1"/>
    </row>
    <row r="545" spans="1:1" x14ac:dyDescent="0.25">
      <c r="A545" s="1"/>
    </row>
    <row r="546" spans="1:1" x14ac:dyDescent="0.25">
      <c r="A546" s="1"/>
    </row>
    <row r="547" spans="1:1" x14ac:dyDescent="0.25">
      <c r="A547" s="1"/>
    </row>
    <row r="548" spans="1:1" x14ac:dyDescent="0.25">
      <c r="A548" s="1"/>
    </row>
    <row r="549" spans="1:1" x14ac:dyDescent="0.25">
      <c r="A549" s="1"/>
    </row>
    <row r="550" spans="1:1" x14ac:dyDescent="0.25">
      <c r="A550" s="1"/>
    </row>
    <row r="551" spans="1:1" x14ac:dyDescent="0.25">
      <c r="A551" s="1"/>
    </row>
    <row r="552" spans="1:1" x14ac:dyDescent="0.25">
      <c r="A552" s="1"/>
    </row>
    <row r="553" spans="1:1" x14ac:dyDescent="0.25">
      <c r="A553" s="1"/>
    </row>
    <row r="554" spans="1:1" x14ac:dyDescent="0.25">
      <c r="A554" s="1"/>
    </row>
    <row r="555" spans="1:1" x14ac:dyDescent="0.25">
      <c r="A555" s="1"/>
    </row>
    <row r="556" spans="1:1" x14ac:dyDescent="0.25">
      <c r="A556" s="1"/>
    </row>
    <row r="557" spans="1:1" x14ac:dyDescent="0.25">
      <c r="A557" s="1"/>
    </row>
    <row r="558" spans="1:1" x14ac:dyDescent="0.25">
      <c r="A558" s="1"/>
    </row>
    <row r="559" spans="1:1" x14ac:dyDescent="0.25">
      <c r="A559" s="1"/>
    </row>
    <row r="560" spans="1:1" x14ac:dyDescent="0.25">
      <c r="A560" s="1"/>
    </row>
    <row r="561" spans="1:1" x14ac:dyDescent="0.25">
      <c r="A561" s="1"/>
    </row>
    <row r="562" spans="1:1" x14ac:dyDescent="0.25">
      <c r="A562" s="1"/>
    </row>
    <row r="563" spans="1:1" x14ac:dyDescent="0.25">
      <c r="A563" s="1"/>
    </row>
    <row r="564" spans="1:1" x14ac:dyDescent="0.25">
      <c r="A564" s="1"/>
    </row>
    <row r="565" spans="1:1" x14ac:dyDescent="0.25">
      <c r="A565" s="1"/>
    </row>
    <row r="566" spans="1:1" x14ac:dyDescent="0.25">
      <c r="A566" s="1"/>
    </row>
    <row r="567" spans="1:1" x14ac:dyDescent="0.25">
      <c r="A567" s="1"/>
    </row>
    <row r="568" spans="1:1" x14ac:dyDescent="0.25">
      <c r="A568" s="1"/>
    </row>
    <row r="569" spans="1:1" x14ac:dyDescent="0.25">
      <c r="A569" s="1"/>
    </row>
    <row r="570" spans="1:1" x14ac:dyDescent="0.25">
      <c r="A570" s="1"/>
    </row>
    <row r="571" spans="1:1" x14ac:dyDescent="0.25">
      <c r="A571" s="1"/>
    </row>
    <row r="572" spans="1:1" x14ac:dyDescent="0.25">
      <c r="A572" s="1"/>
    </row>
    <row r="573" spans="1:1" x14ac:dyDescent="0.25">
      <c r="A573" s="1"/>
    </row>
    <row r="574" spans="1:1" x14ac:dyDescent="0.25">
      <c r="A574" s="1"/>
    </row>
    <row r="575" spans="1:1" x14ac:dyDescent="0.25">
      <c r="A575" s="1"/>
    </row>
    <row r="576" spans="1:1" x14ac:dyDescent="0.25">
      <c r="A576" s="1"/>
    </row>
    <row r="577" spans="1:1" x14ac:dyDescent="0.25">
      <c r="A577" s="1"/>
    </row>
    <row r="578" spans="1:1" x14ac:dyDescent="0.25">
      <c r="A578" s="1"/>
    </row>
    <row r="579" spans="1:1" x14ac:dyDescent="0.25">
      <c r="A579" s="1"/>
    </row>
    <row r="580" spans="1:1" x14ac:dyDescent="0.25">
      <c r="A580" s="1"/>
    </row>
    <row r="581" spans="1:1" x14ac:dyDescent="0.25">
      <c r="A581" s="1"/>
    </row>
    <row r="582" spans="1:1" x14ac:dyDescent="0.25">
      <c r="A582" s="1"/>
    </row>
    <row r="583" spans="1:1" x14ac:dyDescent="0.25">
      <c r="A583" s="1"/>
    </row>
    <row r="584" spans="1:1" x14ac:dyDescent="0.25">
      <c r="A584" s="1"/>
    </row>
    <row r="585" spans="1:1" x14ac:dyDescent="0.25">
      <c r="A585" s="1"/>
    </row>
    <row r="586" spans="1:1" x14ac:dyDescent="0.25">
      <c r="A586" s="1"/>
    </row>
    <row r="587" spans="1:1" x14ac:dyDescent="0.25">
      <c r="A587" s="1"/>
    </row>
    <row r="588" spans="1:1" x14ac:dyDescent="0.25">
      <c r="A588" s="1"/>
    </row>
    <row r="589" spans="1:1" x14ac:dyDescent="0.25">
      <c r="A589" s="1"/>
    </row>
    <row r="590" spans="1:1" x14ac:dyDescent="0.25">
      <c r="A590" s="1"/>
    </row>
    <row r="591" spans="1:1" x14ac:dyDescent="0.25">
      <c r="A591" s="1"/>
    </row>
    <row r="592" spans="1:1" x14ac:dyDescent="0.25">
      <c r="A592" s="1"/>
    </row>
    <row r="593" spans="1:1" x14ac:dyDescent="0.25">
      <c r="A593" s="1"/>
    </row>
    <row r="594" spans="1:1" x14ac:dyDescent="0.25">
      <c r="A594" s="1"/>
    </row>
    <row r="595" spans="1:1" x14ac:dyDescent="0.25">
      <c r="A595" s="1"/>
    </row>
    <row r="596" spans="1:1" x14ac:dyDescent="0.25">
      <c r="A596" s="1"/>
    </row>
    <row r="597" spans="1:1" x14ac:dyDescent="0.25">
      <c r="A597" s="1"/>
    </row>
    <row r="598" spans="1:1" x14ac:dyDescent="0.25">
      <c r="A598" s="1"/>
    </row>
    <row r="599" spans="1:1" x14ac:dyDescent="0.25">
      <c r="A599" s="1"/>
    </row>
    <row r="600" spans="1:1" x14ac:dyDescent="0.25">
      <c r="A600" s="1"/>
    </row>
    <row r="601" spans="1:1" x14ac:dyDescent="0.25">
      <c r="A601" s="1"/>
    </row>
    <row r="602" spans="1:1" x14ac:dyDescent="0.25">
      <c r="A602" s="1"/>
    </row>
    <row r="603" spans="1:1" x14ac:dyDescent="0.25">
      <c r="A603" s="1"/>
    </row>
    <row r="604" spans="1:1" x14ac:dyDescent="0.25">
      <c r="A604" s="1"/>
    </row>
    <row r="605" spans="1:1" x14ac:dyDescent="0.25">
      <c r="A605" s="1"/>
    </row>
    <row r="606" spans="1:1" x14ac:dyDescent="0.25">
      <c r="A606" s="1"/>
    </row>
    <row r="607" spans="1:1" x14ac:dyDescent="0.25">
      <c r="A607" s="1"/>
    </row>
    <row r="608" spans="1:1" x14ac:dyDescent="0.25">
      <c r="A608" s="1"/>
    </row>
    <row r="609" spans="1:1" x14ac:dyDescent="0.25">
      <c r="A609" s="1"/>
    </row>
    <row r="610" spans="1:1" x14ac:dyDescent="0.25">
      <c r="A610" s="1"/>
    </row>
    <row r="611" spans="1:1" x14ac:dyDescent="0.25">
      <c r="A611" s="1"/>
    </row>
    <row r="612" spans="1:1" x14ac:dyDescent="0.25">
      <c r="A612" s="1"/>
    </row>
    <row r="613" spans="1:1" x14ac:dyDescent="0.25">
      <c r="A613" s="1"/>
    </row>
    <row r="614" spans="1:1" x14ac:dyDescent="0.25">
      <c r="A614" s="1"/>
    </row>
    <row r="615" spans="1:1" x14ac:dyDescent="0.25">
      <c r="A615" s="1"/>
    </row>
    <row r="616" spans="1:1" x14ac:dyDescent="0.25">
      <c r="A616" s="1"/>
    </row>
    <row r="617" spans="1:1" x14ac:dyDescent="0.25">
      <c r="A617" s="1"/>
    </row>
    <row r="618" spans="1:1" x14ac:dyDescent="0.25">
      <c r="A618" s="1"/>
    </row>
    <row r="619" spans="1:1" x14ac:dyDescent="0.25">
      <c r="A619" s="1"/>
    </row>
    <row r="620" spans="1:1" x14ac:dyDescent="0.25">
      <c r="A620" s="1"/>
    </row>
    <row r="621" spans="1:1" x14ac:dyDescent="0.25">
      <c r="A621" s="1"/>
    </row>
    <row r="622" spans="1:1" x14ac:dyDescent="0.25">
      <c r="A622" s="1"/>
    </row>
    <row r="623" spans="1:1" x14ac:dyDescent="0.25">
      <c r="A623" s="1"/>
    </row>
    <row r="624" spans="1:1" x14ac:dyDescent="0.25">
      <c r="A624" s="1"/>
    </row>
    <row r="625" spans="1:1" x14ac:dyDescent="0.25">
      <c r="A625" s="1"/>
    </row>
    <row r="626" spans="1:1" x14ac:dyDescent="0.25">
      <c r="A626" s="1"/>
    </row>
    <row r="627" spans="1:1" x14ac:dyDescent="0.25">
      <c r="A627" s="1"/>
    </row>
    <row r="628" spans="1:1" x14ac:dyDescent="0.25">
      <c r="A628" s="1"/>
    </row>
    <row r="629" spans="1:1" x14ac:dyDescent="0.25">
      <c r="A629" s="1"/>
    </row>
    <row r="630" spans="1:1" x14ac:dyDescent="0.25">
      <c r="A630" s="1"/>
    </row>
    <row r="631" spans="1:1" x14ac:dyDescent="0.25">
      <c r="A631" s="1"/>
    </row>
    <row r="632" spans="1:1" x14ac:dyDescent="0.25">
      <c r="A632" s="1"/>
    </row>
    <row r="633" spans="1:1" x14ac:dyDescent="0.25">
      <c r="A633" s="1"/>
    </row>
    <row r="634" spans="1:1" x14ac:dyDescent="0.25">
      <c r="A634" s="1"/>
    </row>
    <row r="635" spans="1:1" x14ac:dyDescent="0.25">
      <c r="A635" s="1"/>
    </row>
    <row r="636" spans="1:1" x14ac:dyDescent="0.25">
      <c r="A636" s="1"/>
    </row>
    <row r="637" spans="1:1" x14ac:dyDescent="0.25">
      <c r="A637" s="1"/>
    </row>
    <row r="638" spans="1:1" x14ac:dyDescent="0.25">
      <c r="A638" s="1"/>
    </row>
    <row r="639" spans="1:1" x14ac:dyDescent="0.25">
      <c r="A639" s="1"/>
    </row>
    <row r="640" spans="1:1" x14ac:dyDescent="0.25">
      <c r="A640" s="1"/>
    </row>
    <row r="641" spans="1:1" x14ac:dyDescent="0.25">
      <c r="A641" s="1"/>
    </row>
    <row r="642" spans="1:1" x14ac:dyDescent="0.25">
      <c r="A642" s="1"/>
    </row>
    <row r="643" spans="1:1" x14ac:dyDescent="0.25">
      <c r="A643" s="1"/>
    </row>
    <row r="644" spans="1:1" x14ac:dyDescent="0.25">
      <c r="A644" s="1"/>
    </row>
    <row r="645" spans="1:1" x14ac:dyDescent="0.25">
      <c r="A645" s="1"/>
    </row>
    <row r="646" spans="1:1" x14ac:dyDescent="0.25">
      <c r="A646" s="1"/>
    </row>
    <row r="647" spans="1:1" x14ac:dyDescent="0.25">
      <c r="A647" s="1"/>
    </row>
    <row r="648" spans="1:1" x14ac:dyDescent="0.25">
      <c r="A648" s="1"/>
    </row>
    <row r="649" spans="1:1" x14ac:dyDescent="0.25">
      <c r="A649" s="1"/>
    </row>
    <row r="650" spans="1:1" x14ac:dyDescent="0.25">
      <c r="A650" s="1"/>
    </row>
    <row r="651" spans="1:1" x14ac:dyDescent="0.25">
      <c r="A651" s="1"/>
    </row>
    <row r="652" spans="1:1" x14ac:dyDescent="0.25">
      <c r="A652" s="1"/>
    </row>
    <row r="653" spans="1:1" x14ac:dyDescent="0.25">
      <c r="A653" s="1"/>
    </row>
    <row r="654" spans="1:1" x14ac:dyDescent="0.25">
      <c r="A654" s="1"/>
    </row>
    <row r="655" spans="1:1" x14ac:dyDescent="0.25">
      <c r="A655" s="1"/>
    </row>
    <row r="656" spans="1:1" x14ac:dyDescent="0.25">
      <c r="A656" s="1"/>
    </row>
    <row r="657" spans="1:1" x14ac:dyDescent="0.25">
      <c r="A657" s="1"/>
    </row>
    <row r="658" spans="1:1" x14ac:dyDescent="0.25">
      <c r="A658" s="1"/>
    </row>
    <row r="659" spans="1:1" x14ac:dyDescent="0.25">
      <c r="A659" s="1"/>
    </row>
    <row r="660" spans="1:1" x14ac:dyDescent="0.25">
      <c r="A660" s="1"/>
    </row>
    <row r="661" spans="1:1" x14ac:dyDescent="0.25">
      <c r="A661" s="1"/>
    </row>
    <row r="662" spans="1:1" x14ac:dyDescent="0.25">
      <c r="A662" s="1"/>
    </row>
    <row r="663" spans="1:1" x14ac:dyDescent="0.25">
      <c r="A663" s="1"/>
    </row>
    <row r="664" spans="1:1" x14ac:dyDescent="0.25">
      <c r="A664" s="1"/>
    </row>
    <row r="665" spans="1:1" x14ac:dyDescent="0.25">
      <c r="A665" s="1"/>
    </row>
    <row r="666" spans="1:1" x14ac:dyDescent="0.25">
      <c r="A666" s="1"/>
    </row>
    <row r="667" spans="1:1" x14ac:dyDescent="0.25">
      <c r="A667" s="1"/>
    </row>
    <row r="668" spans="1:1" x14ac:dyDescent="0.25">
      <c r="A668" s="1"/>
    </row>
    <row r="669" spans="1:1" x14ac:dyDescent="0.25">
      <c r="A669" s="1"/>
    </row>
    <row r="670" spans="1:1" x14ac:dyDescent="0.25">
      <c r="A670" s="1"/>
    </row>
    <row r="671" spans="1:1" x14ac:dyDescent="0.25">
      <c r="A671" s="1"/>
    </row>
    <row r="672" spans="1:1" x14ac:dyDescent="0.25">
      <c r="A672" s="1"/>
    </row>
    <row r="673" spans="1:1" x14ac:dyDescent="0.25">
      <c r="A673" s="1"/>
    </row>
    <row r="674" spans="1:1" x14ac:dyDescent="0.25">
      <c r="A674" s="1"/>
    </row>
    <row r="675" spans="1:1" x14ac:dyDescent="0.25">
      <c r="A675" s="1"/>
    </row>
    <row r="676" spans="1:1" x14ac:dyDescent="0.25">
      <c r="A676" s="1"/>
    </row>
    <row r="677" spans="1:1" x14ac:dyDescent="0.25">
      <c r="A677" s="1"/>
    </row>
    <row r="678" spans="1:1" x14ac:dyDescent="0.25">
      <c r="A678" s="1"/>
    </row>
    <row r="679" spans="1:1" x14ac:dyDescent="0.25">
      <c r="A679" s="1"/>
    </row>
    <row r="680" spans="1:1" x14ac:dyDescent="0.25">
      <c r="A680" s="1"/>
    </row>
    <row r="681" spans="1:1" x14ac:dyDescent="0.25">
      <c r="A681" s="1"/>
    </row>
    <row r="682" spans="1:1" x14ac:dyDescent="0.25">
      <c r="A682" s="1"/>
    </row>
    <row r="683" spans="1:1" x14ac:dyDescent="0.25">
      <c r="A683" s="1"/>
    </row>
    <row r="684" spans="1:1" x14ac:dyDescent="0.25">
      <c r="A684" s="1"/>
    </row>
    <row r="685" spans="1:1" x14ac:dyDescent="0.25">
      <c r="A685" s="1"/>
    </row>
    <row r="686" spans="1:1" x14ac:dyDescent="0.25">
      <c r="A686" s="1"/>
    </row>
    <row r="687" spans="1:1" x14ac:dyDescent="0.25">
      <c r="A687" s="1"/>
    </row>
    <row r="688" spans="1:1" x14ac:dyDescent="0.25">
      <c r="A688" s="1"/>
    </row>
    <row r="689" spans="1:1" x14ac:dyDescent="0.25">
      <c r="A689" s="1"/>
    </row>
    <row r="690" spans="1:1" x14ac:dyDescent="0.25">
      <c r="A690" s="1"/>
    </row>
    <row r="691" spans="1:1" x14ac:dyDescent="0.25">
      <c r="A691" s="1"/>
    </row>
    <row r="692" spans="1:1" x14ac:dyDescent="0.25">
      <c r="A692" s="1"/>
    </row>
    <row r="693" spans="1:1" x14ac:dyDescent="0.25">
      <c r="A693" s="1"/>
    </row>
    <row r="694" spans="1:1" x14ac:dyDescent="0.25">
      <c r="A694" s="1"/>
    </row>
    <row r="695" spans="1:1" x14ac:dyDescent="0.25">
      <c r="A695" s="1"/>
    </row>
    <row r="696" spans="1:1" x14ac:dyDescent="0.25">
      <c r="A696" s="1"/>
    </row>
    <row r="697" spans="1:1" x14ac:dyDescent="0.25">
      <c r="A697" s="1"/>
    </row>
    <row r="698" spans="1:1" x14ac:dyDescent="0.25">
      <c r="A698" s="1"/>
    </row>
    <row r="699" spans="1:1" x14ac:dyDescent="0.25">
      <c r="A699" s="1"/>
    </row>
    <row r="700" spans="1:1" x14ac:dyDescent="0.25">
      <c r="A700" s="1"/>
    </row>
    <row r="701" spans="1:1" x14ac:dyDescent="0.25">
      <c r="A701" s="1"/>
    </row>
    <row r="702" spans="1:1" x14ac:dyDescent="0.25">
      <c r="A702" s="1"/>
    </row>
    <row r="703" spans="1:1" x14ac:dyDescent="0.25">
      <c r="A703" s="1"/>
    </row>
    <row r="704" spans="1:1" x14ac:dyDescent="0.25">
      <c r="A704" s="1"/>
    </row>
    <row r="705" spans="1:1" x14ac:dyDescent="0.25">
      <c r="A705" s="1"/>
    </row>
    <row r="706" spans="1:1" x14ac:dyDescent="0.25">
      <c r="A706" s="1"/>
    </row>
    <row r="707" spans="1:1" x14ac:dyDescent="0.25">
      <c r="A707" s="1"/>
    </row>
    <row r="708" spans="1:1" x14ac:dyDescent="0.25">
      <c r="A708" s="1"/>
    </row>
    <row r="709" spans="1:1" x14ac:dyDescent="0.25">
      <c r="A709" s="1"/>
    </row>
    <row r="710" spans="1:1" x14ac:dyDescent="0.25">
      <c r="A710" s="1"/>
    </row>
    <row r="711" spans="1:1" x14ac:dyDescent="0.25">
      <c r="A711" s="1"/>
    </row>
    <row r="712" spans="1:1" x14ac:dyDescent="0.25">
      <c r="A712" s="1"/>
    </row>
    <row r="713" spans="1:1" x14ac:dyDescent="0.25">
      <c r="A713" s="1"/>
    </row>
    <row r="714" spans="1:1" x14ac:dyDescent="0.25">
      <c r="A714" s="1"/>
    </row>
    <row r="715" spans="1:1" x14ac:dyDescent="0.25">
      <c r="A715" s="1"/>
    </row>
    <row r="716" spans="1:1" x14ac:dyDescent="0.25">
      <c r="A716" s="1"/>
    </row>
    <row r="717" spans="1:1" x14ac:dyDescent="0.25">
      <c r="A717" s="1"/>
    </row>
    <row r="718" spans="1:1" x14ac:dyDescent="0.25">
      <c r="A718" s="1"/>
    </row>
    <row r="719" spans="1:1" x14ac:dyDescent="0.25">
      <c r="A719" s="1"/>
    </row>
    <row r="720" spans="1:1" x14ac:dyDescent="0.25">
      <c r="A720" s="1"/>
    </row>
    <row r="721" spans="1:1" x14ac:dyDescent="0.25">
      <c r="A721" s="1"/>
    </row>
    <row r="722" spans="1:1" x14ac:dyDescent="0.25">
      <c r="A722" s="1"/>
    </row>
    <row r="723" spans="1:1" x14ac:dyDescent="0.25">
      <c r="A723" s="1"/>
    </row>
    <row r="724" spans="1:1" x14ac:dyDescent="0.25">
      <c r="A724" s="1"/>
    </row>
    <row r="725" spans="1:1" x14ac:dyDescent="0.25">
      <c r="A725" s="1"/>
    </row>
    <row r="726" spans="1:1" x14ac:dyDescent="0.25">
      <c r="A726" s="1"/>
    </row>
    <row r="727" spans="1:1" x14ac:dyDescent="0.25">
      <c r="A727" s="1"/>
    </row>
    <row r="728" spans="1:1" x14ac:dyDescent="0.25">
      <c r="A728" s="1"/>
    </row>
    <row r="729" spans="1:1" x14ac:dyDescent="0.25">
      <c r="A729" s="1"/>
    </row>
    <row r="730" spans="1:1" x14ac:dyDescent="0.25">
      <c r="A730" s="1"/>
    </row>
    <row r="731" spans="1:1" x14ac:dyDescent="0.25">
      <c r="A731" s="1"/>
    </row>
    <row r="732" spans="1:1" x14ac:dyDescent="0.25">
      <c r="A732" s="1"/>
    </row>
    <row r="733" spans="1:1" x14ac:dyDescent="0.25">
      <c r="A733" s="1"/>
    </row>
    <row r="734" spans="1:1" x14ac:dyDescent="0.25">
      <c r="A734" s="1"/>
    </row>
    <row r="735" spans="1:1" x14ac:dyDescent="0.25">
      <c r="A735" s="1"/>
    </row>
    <row r="736" spans="1:1" x14ac:dyDescent="0.25">
      <c r="A736" s="1"/>
    </row>
    <row r="737" spans="1:1" x14ac:dyDescent="0.25">
      <c r="A737" s="1"/>
    </row>
    <row r="738" spans="1:1" x14ac:dyDescent="0.25">
      <c r="A738" s="1"/>
    </row>
    <row r="739" spans="1:1" x14ac:dyDescent="0.25">
      <c r="A739" s="1"/>
    </row>
    <row r="740" spans="1:1" x14ac:dyDescent="0.25">
      <c r="A740" s="1"/>
    </row>
    <row r="741" spans="1:1" x14ac:dyDescent="0.25">
      <c r="A741" s="1"/>
    </row>
    <row r="742" spans="1:1" x14ac:dyDescent="0.25">
      <c r="A742" s="1"/>
    </row>
    <row r="743" spans="1:1" x14ac:dyDescent="0.25">
      <c r="A743" s="1"/>
    </row>
    <row r="744" spans="1:1" x14ac:dyDescent="0.25">
      <c r="A744" s="1"/>
    </row>
    <row r="745" spans="1:1" x14ac:dyDescent="0.25">
      <c r="A745" s="1"/>
    </row>
    <row r="746" spans="1:1" x14ac:dyDescent="0.25">
      <c r="A746" s="1"/>
    </row>
    <row r="747" spans="1:1" x14ac:dyDescent="0.25">
      <c r="A747" s="1"/>
    </row>
    <row r="748" spans="1:1" x14ac:dyDescent="0.25">
      <c r="A748" s="1"/>
    </row>
    <row r="749" spans="1:1" x14ac:dyDescent="0.25">
      <c r="A749" s="1"/>
    </row>
    <row r="750" spans="1:1" x14ac:dyDescent="0.25">
      <c r="A750" s="1"/>
    </row>
    <row r="751" spans="1:1" x14ac:dyDescent="0.25">
      <c r="A751" s="1"/>
    </row>
    <row r="752" spans="1:1" x14ac:dyDescent="0.25">
      <c r="A752" s="1"/>
    </row>
    <row r="753" spans="1:1" x14ac:dyDescent="0.25">
      <c r="A753" s="1"/>
    </row>
    <row r="754" spans="1:1" x14ac:dyDescent="0.25">
      <c r="A754" s="1"/>
    </row>
    <row r="755" spans="1:1" x14ac:dyDescent="0.25">
      <c r="A755" s="1"/>
    </row>
    <row r="756" spans="1:1" x14ac:dyDescent="0.25">
      <c r="A756" s="1"/>
    </row>
    <row r="757" spans="1:1" x14ac:dyDescent="0.25">
      <c r="A757" s="1"/>
    </row>
    <row r="758" spans="1:1" x14ac:dyDescent="0.25">
      <c r="A758" s="1"/>
    </row>
    <row r="759" spans="1:1" x14ac:dyDescent="0.25">
      <c r="A759" s="1"/>
    </row>
    <row r="760" spans="1:1" x14ac:dyDescent="0.25">
      <c r="A760" s="1"/>
    </row>
    <row r="761" spans="1:1" x14ac:dyDescent="0.25">
      <c r="A761" s="1"/>
    </row>
    <row r="762" spans="1:1" x14ac:dyDescent="0.25">
      <c r="A762" s="1"/>
    </row>
    <row r="763" spans="1:1" x14ac:dyDescent="0.25">
      <c r="A763" s="1"/>
    </row>
    <row r="764" spans="1:1" x14ac:dyDescent="0.25">
      <c r="A764" s="1"/>
    </row>
    <row r="765" spans="1:1" x14ac:dyDescent="0.25">
      <c r="A765" s="1"/>
    </row>
    <row r="766" spans="1:1" x14ac:dyDescent="0.25">
      <c r="A766" s="1"/>
    </row>
    <row r="767" spans="1:1" x14ac:dyDescent="0.25">
      <c r="A767" s="1"/>
    </row>
    <row r="768" spans="1:1" x14ac:dyDescent="0.25">
      <c r="A768" s="1"/>
    </row>
    <row r="769" spans="1:1" x14ac:dyDescent="0.25">
      <c r="A769" s="1"/>
    </row>
    <row r="770" spans="1:1" x14ac:dyDescent="0.25">
      <c r="A770" s="1"/>
    </row>
    <row r="771" spans="1:1" x14ac:dyDescent="0.25">
      <c r="A771" s="1"/>
    </row>
    <row r="772" spans="1:1" x14ac:dyDescent="0.25">
      <c r="A772" s="1"/>
    </row>
    <row r="773" spans="1:1" x14ac:dyDescent="0.25">
      <c r="A773" s="1"/>
    </row>
    <row r="774" spans="1:1" x14ac:dyDescent="0.25">
      <c r="A774" s="1"/>
    </row>
    <row r="775" spans="1:1" x14ac:dyDescent="0.25">
      <c r="A775" s="1"/>
    </row>
    <row r="776" spans="1:1" x14ac:dyDescent="0.25">
      <c r="A776" s="1"/>
    </row>
    <row r="777" spans="1:1" x14ac:dyDescent="0.25">
      <c r="A777" s="1"/>
    </row>
    <row r="778" spans="1:1" x14ac:dyDescent="0.25">
      <c r="A778" s="1"/>
    </row>
    <row r="779" spans="1:1" x14ac:dyDescent="0.25">
      <c r="A779" s="1"/>
    </row>
    <row r="780" spans="1:1" x14ac:dyDescent="0.25">
      <c r="A780" s="1"/>
    </row>
    <row r="781" spans="1:1" x14ac:dyDescent="0.25">
      <c r="A781" s="1"/>
    </row>
    <row r="782" spans="1:1" x14ac:dyDescent="0.25">
      <c r="A782" s="1"/>
    </row>
    <row r="783" spans="1:1" x14ac:dyDescent="0.25">
      <c r="A783" s="1"/>
    </row>
    <row r="784" spans="1:1" x14ac:dyDescent="0.25">
      <c r="A784" s="1"/>
    </row>
    <row r="785" spans="1:1" x14ac:dyDescent="0.25">
      <c r="A785" s="1"/>
    </row>
    <row r="786" spans="1:1" x14ac:dyDescent="0.25">
      <c r="A786" s="1"/>
    </row>
    <row r="787" spans="1:1" x14ac:dyDescent="0.25">
      <c r="A787" s="1"/>
    </row>
    <row r="788" spans="1:1" x14ac:dyDescent="0.25">
      <c r="A788" s="1"/>
    </row>
    <row r="789" spans="1:1" x14ac:dyDescent="0.25">
      <c r="A789" s="1"/>
    </row>
    <row r="790" spans="1:1" x14ac:dyDescent="0.25">
      <c r="A790" s="1"/>
    </row>
    <row r="791" spans="1:1" x14ac:dyDescent="0.25">
      <c r="A791" s="1"/>
    </row>
    <row r="792" spans="1:1" x14ac:dyDescent="0.25">
      <c r="A792" s="1"/>
    </row>
    <row r="793" spans="1:1" x14ac:dyDescent="0.25">
      <c r="A793" s="1"/>
    </row>
    <row r="794" spans="1:1" x14ac:dyDescent="0.25">
      <c r="A794" s="1"/>
    </row>
    <row r="795" spans="1:1" x14ac:dyDescent="0.25">
      <c r="A795" s="1"/>
    </row>
    <row r="796" spans="1:1" x14ac:dyDescent="0.25">
      <c r="A796" s="1"/>
    </row>
    <row r="797" spans="1:1" x14ac:dyDescent="0.25">
      <c r="A797" s="1"/>
    </row>
    <row r="798" spans="1:1" x14ac:dyDescent="0.25">
      <c r="A798" s="1"/>
    </row>
    <row r="799" spans="1:1" x14ac:dyDescent="0.25">
      <c r="A799" s="1"/>
    </row>
    <row r="800" spans="1:1" x14ac:dyDescent="0.25">
      <c r="A800" s="1"/>
    </row>
    <row r="801" spans="1:1" x14ac:dyDescent="0.25">
      <c r="A801" s="1"/>
    </row>
    <row r="802" spans="1:1" x14ac:dyDescent="0.25">
      <c r="A802" s="1"/>
    </row>
    <row r="803" spans="1:1" x14ac:dyDescent="0.25">
      <c r="A803" s="1"/>
    </row>
    <row r="804" spans="1:1" x14ac:dyDescent="0.25">
      <c r="A804" s="1"/>
    </row>
    <row r="805" spans="1:1" x14ac:dyDescent="0.25">
      <c r="A805" s="1"/>
    </row>
    <row r="806" spans="1:1" x14ac:dyDescent="0.25">
      <c r="A806" s="1"/>
    </row>
    <row r="807" spans="1:1" x14ac:dyDescent="0.25">
      <c r="A807" s="1"/>
    </row>
    <row r="808" spans="1:1" x14ac:dyDescent="0.25">
      <c r="A808" s="1"/>
    </row>
    <row r="809" spans="1:1" x14ac:dyDescent="0.25">
      <c r="A809" s="1"/>
    </row>
    <row r="810" spans="1:1" x14ac:dyDescent="0.25">
      <c r="A810" s="1"/>
    </row>
    <row r="811" spans="1:1" x14ac:dyDescent="0.25">
      <c r="A811" s="1"/>
    </row>
    <row r="812" spans="1:1" x14ac:dyDescent="0.25">
      <c r="A812" s="1"/>
    </row>
    <row r="813" spans="1:1" x14ac:dyDescent="0.25">
      <c r="A813" s="1"/>
    </row>
    <row r="814" spans="1:1" x14ac:dyDescent="0.25">
      <c r="A814" s="1"/>
    </row>
    <row r="815" spans="1:1" x14ac:dyDescent="0.25">
      <c r="A815" s="1"/>
    </row>
    <row r="816" spans="1:1" x14ac:dyDescent="0.25">
      <c r="A816" s="1"/>
    </row>
    <row r="817" spans="1:1" x14ac:dyDescent="0.25">
      <c r="A817" s="1"/>
    </row>
    <row r="818" spans="1:1" x14ac:dyDescent="0.25">
      <c r="A818" s="1"/>
    </row>
    <row r="819" spans="1:1" x14ac:dyDescent="0.25">
      <c r="A819" s="1"/>
    </row>
    <row r="820" spans="1:1" x14ac:dyDescent="0.25">
      <c r="A820" s="1"/>
    </row>
    <row r="821" spans="1:1" x14ac:dyDescent="0.25">
      <c r="A821" s="1"/>
    </row>
    <row r="822" spans="1:1" x14ac:dyDescent="0.25">
      <c r="A822" s="1"/>
    </row>
    <row r="823" spans="1:1" x14ac:dyDescent="0.25">
      <c r="A823" s="1"/>
    </row>
    <row r="824" spans="1:1" x14ac:dyDescent="0.25">
      <c r="A824" s="1"/>
    </row>
    <row r="825" spans="1:1" x14ac:dyDescent="0.25">
      <c r="A825" s="1"/>
    </row>
    <row r="826" spans="1:1" x14ac:dyDescent="0.25">
      <c r="A826" s="1"/>
    </row>
    <row r="827" spans="1:1" x14ac:dyDescent="0.25">
      <c r="A827" s="1"/>
    </row>
    <row r="828" spans="1:1" x14ac:dyDescent="0.25">
      <c r="A828" s="1"/>
    </row>
    <row r="829" spans="1:1" x14ac:dyDescent="0.25">
      <c r="A829" s="1"/>
    </row>
    <row r="830" spans="1:1" x14ac:dyDescent="0.25">
      <c r="A830" s="1"/>
    </row>
    <row r="831" spans="1:1" x14ac:dyDescent="0.25">
      <c r="A831" s="1"/>
    </row>
    <row r="832" spans="1:1" x14ac:dyDescent="0.25">
      <c r="A832" s="1"/>
    </row>
    <row r="833" spans="1:1" x14ac:dyDescent="0.25">
      <c r="A833" s="1"/>
    </row>
    <row r="834" spans="1:1" x14ac:dyDescent="0.25">
      <c r="A834" s="1"/>
    </row>
    <row r="835" spans="1:1" x14ac:dyDescent="0.25">
      <c r="A835" s="1"/>
    </row>
    <row r="836" spans="1:1" x14ac:dyDescent="0.25">
      <c r="A836" s="1"/>
    </row>
    <row r="837" spans="1:1" x14ac:dyDescent="0.25">
      <c r="A837" s="1"/>
    </row>
    <row r="838" spans="1:1" x14ac:dyDescent="0.25">
      <c r="A838" s="1"/>
    </row>
    <row r="839" spans="1:1" x14ac:dyDescent="0.25">
      <c r="A839" s="1"/>
    </row>
    <row r="840" spans="1:1" x14ac:dyDescent="0.25">
      <c r="A840" s="1"/>
    </row>
    <row r="841" spans="1:1" x14ac:dyDescent="0.25">
      <c r="A841" s="1"/>
    </row>
    <row r="842" spans="1:1" x14ac:dyDescent="0.25">
      <c r="A842" s="1"/>
    </row>
    <row r="843" spans="1:1" x14ac:dyDescent="0.25">
      <c r="A843" s="1"/>
    </row>
    <row r="844" spans="1:1" x14ac:dyDescent="0.25">
      <c r="A844" s="1"/>
    </row>
    <row r="845" spans="1:1" x14ac:dyDescent="0.25">
      <c r="A845" s="1"/>
    </row>
    <row r="846" spans="1:1" x14ac:dyDescent="0.25">
      <c r="A846" s="1"/>
    </row>
    <row r="847" spans="1:1" x14ac:dyDescent="0.25">
      <c r="A847" s="1"/>
    </row>
    <row r="848" spans="1:1" x14ac:dyDescent="0.25">
      <c r="A848" s="1"/>
    </row>
    <row r="849" spans="1:1" x14ac:dyDescent="0.25">
      <c r="A849" s="1"/>
    </row>
    <row r="850" spans="1:1" x14ac:dyDescent="0.25">
      <c r="A850" s="1"/>
    </row>
    <row r="851" spans="1:1" x14ac:dyDescent="0.25">
      <c r="A851" s="1"/>
    </row>
    <row r="852" spans="1:1" x14ac:dyDescent="0.25">
      <c r="A852" s="1"/>
    </row>
    <row r="853" spans="1:1" x14ac:dyDescent="0.25">
      <c r="A853" s="1"/>
    </row>
    <row r="854" spans="1:1" x14ac:dyDescent="0.25">
      <c r="A854" s="1"/>
    </row>
    <row r="855" spans="1:1" x14ac:dyDescent="0.25">
      <c r="A855" s="1"/>
    </row>
    <row r="856" spans="1:1" x14ac:dyDescent="0.25">
      <c r="A856" s="1"/>
    </row>
    <row r="857" spans="1:1" x14ac:dyDescent="0.25">
      <c r="A857" s="1"/>
    </row>
    <row r="858" spans="1:1" x14ac:dyDescent="0.25">
      <c r="A858" s="1"/>
    </row>
    <row r="859" spans="1:1" x14ac:dyDescent="0.25">
      <c r="A859" s="1"/>
    </row>
    <row r="860" spans="1:1" x14ac:dyDescent="0.25">
      <c r="A860" s="1"/>
    </row>
    <row r="861" spans="1:1" x14ac:dyDescent="0.25">
      <c r="A861" s="1"/>
    </row>
    <row r="862" spans="1:1" x14ac:dyDescent="0.25">
      <c r="A862" s="1"/>
    </row>
    <row r="863" spans="1:1" x14ac:dyDescent="0.25">
      <c r="A863" s="1"/>
    </row>
    <row r="864" spans="1:1" x14ac:dyDescent="0.25">
      <c r="A864" s="1"/>
    </row>
    <row r="865" spans="1:1" x14ac:dyDescent="0.25">
      <c r="A865" s="1"/>
    </row>
    <row r="866" spans="1:1" x14ac:dyDescent="0.25">
      <c r="A866" s="1"/>
    </row>
    <row r="867" spans="1:1" x14ac:dyDescent="0.25">
      <c r="A867" s="1"/>
    </row>
    <row r="868" spans="1:1" x14ac:dyDescent="0.25">
      <c r="A868" s="1"/>
    </row>
    <row r="869" spans="1:1" x14ac:dyDescent="0.25">
      <c r="A869" s="1"/>
    </row>
    <row r="870" spans="1:1" x14ac:dyDescent="0.25">
      <c r="A870" s="1"/>
    </row>
    <row r="871" spans="1:1" x14ac:dyDescent="0.25">
      <c r="A871" s="1"/>
    </row>
    <row r="872" spans="1:1" x14ac:dyDescent="0.25">
      <c r="A872" s="1"/>
    </row>
    <row r="873" spans="1:1" x14ac:dyDescent="0.25">
      <c r="A873" s="1"/>
    </row>
    <row r="874" spans="1:1" x14ac:dyDescent="0.25">
      <c r="A874" s="1"/>
    </row>
    <row r="875" spans="1:1" x14ac:dyDescent="0.25">
      <c r="A875" s="1"/>
    </row>
    <row r="876" spans="1:1" x14ac:dyDescent="0.25">
      <c r="A876" s="1"/>
    </row>
    <row r="877" spans="1:1" x14ac:dyDescent="0.25">
      <c r="A877" s="1"/>
    </row>
    <row r="878" spans="1:1" x14ac:dyDescent="0.25">
      <c r="A878" s="1"/>
    </row>
    <row r="879" spans="1:1" x14ac:dyDescent="0.25">
      <c r="A879" s="1"/>
    </row>
    <row r="880" spans="1:1" x14ac:dyDescent="0.25">
      <c r="A880" s="1"/>
    </row>
    <row r="881" spans="1:1" x14ac:dyDescent="0.25">
      <c r="A881" s="1"/>
    </row>
    <row r="882" spans="1:1" x14ac:dyDescent="0.25">
      <c r="A882" s="1"/>
    </row>
    <row r="883" spans="1:1" x14ac:dyDescent="0.25">
      <c r="A883" s="1"/>
    </row>
    <row r="884" spans="1:1" x14ac:dyDescent="0.25">
      <c r="A884" s="1"/>
    </row>
    <row r="885" spans="1:1" x14ac:dyDescent="0.25">
      <c r="A885" s="1"/>
    </row>
    <row r="886" spans="1:1" x14ac:dyDescent="0.25">
      <c r="A886" s="1"/>
    </row>
    <row r="887" spans="1:1" x14ac:dyDescent="0.25">
      <c r="A887" s="1"/>
    </row>
    <row r="888" spans="1:1" x14ac:dyDescent="0.25">
      <c r="A888" s="1"/>
    </row>
    <row r="889" spans="1:1" x14ac:dyDescent="0.25">
      <c r="A889" s="1"/>
    </row>
    <row r="890" spans="1:1" x14ac:dyDescent="0.25">
      <c r="A890" s="1"/>
    </row>
    <row r="891" spans="1:1" x14ac:dyDescent="0.25">
      <c r="A891" s="1"/>
    </row>
    <row r="892" spans="1:1" x14ac:dyDescent="0.25">
      <c r="A892" s="1"/>
    </row>
    <row r="893" spans="1:1" x14ac:dyDescent="0.25">
      <c r="A893" s="1"/>
    </row>
    <row r="894" spans="1:1" x14ac:dyDescent="0.25">
      <c r="A894" s="1"/>
    </row>
    <row r="895" spans="1:1" x14ac:dyDescent="0.25">
      <c r="A895" s="1"/>
    </row>
    <row r="896" spans="1:1" x14ac:dyDescent="0.25">
      <c r="A896" s="1"/>
    </row>
    <row r="897" spans="1:1" x14ac:dyDescent="0.25">
      <c r="A897" s="1"/>
    </row>
    <row r="898" spans="1:1" x14ac:dyDescent="0.25">
      <c r="A898" s="1"/>
    </row>
    <row r="899" spans="1:1" x14ac:dyDescent="0.25">
      <c r="A899" s="1"/>
    </row>
    <row r="900" spans="1:1" x14ac:dyDescent="0.25">
      <c r="A900" s="1"/>
    </row>
    <row r="901" spans="1:1" x14ac:dyDescent="0.25">
      <c r="A901" s="1"/>
    </row>
    <row r="902" spans="1:1" x14ac:dyDescent="0.25">
      <c r="A902" s="1"/>
    </row>
    <row r="903" spans="1:1" x14ac:dyDescent="0.25">
      <c r="A903" s="1"/>
    </row>
    <row r="904" spans="1:1" x14ac:dyDescent="0.25">
      <c r="A904" s="1"/>
    </row>
    <row r="905" spans="1:1" x14ac:dyDescent="0.25">
      <c r="A905" s="1"/>
    </row>
    <row r="906" spans="1:1" x14ac:dyDescent="0.25">
      <c r="A906" s="1"/>
    </row>
    <row r="907" spans="1:1" x14ac:dyDescent="0.25">
      <c r="A907" s="1"/>
    </row>
    <row r="908" spans="1:1" x14ac:dyDescent="0.25">
      <c r="A908" s="1"/>
    </row>
    <row r="909" spans="1:1" x14ac:dyDescent="0.25">
      <c r="A909" s="1"/>
    </row>
    <row r="910" spans="1:1" x14ac:dyDescent="0.25">
      <c r="A910" s="1"/>
    </row>
    <row r="911" spans="1:1" x14ac:dyDescent="0.25">
      <c r="A911" s="1"/>
    </row>
    <row r="912" spans="1:1" x14ac:dyDescent="0.25">
      <c r="A912" s="1"/>
    </row>
    <row r="913" spans="1:1" x14ac:dyDescent="0.25">
      <c r="A913" s="1"/>
    </row>
    <row r="914" spans="1:1" x14ac:dyDescent="0.25">
      <c r="A914" s="1"/>
    </row>
    <row r="915" spans="1:1" x14ac:dyDescent="0.25">
      <c r="A915" s="1"/>
    </row>
    <row r="916" spans="1:1" x14ac:dyDescent="0.25">
      <c r="A916" s="1"/>
    </row>
    <row r="917" spans="1:1" x14ac:dyDescent="0.25">
      <c r="A917" s="1"/>
    </row>
    <row r="918" spans="1:1" x14ac:dyDescent="0.25">
      <c r="A918" s="1"/>
    </row>
    <row r="919" spans="1:1" x14ac:dyDescent="0.25">
      <c r="A919" s="1"/>
    </row>
    <row r="920" spans="1:1" x14ac:dyDescent="0.25">
      <c r="A920" s="1"/>
    </row>
    <row r="921" spans="1:1" x14ac:dyDescent="0.25">
      <c r="A921" s="1"/>
    </row>
    <row r="922" spans="1:1" x14ac:dyDescent="0.25">
      <c r="A922" s="1"/>
    </row>
    <row r="923" spans="1:1" x14ac:dyDescent="0.25">
      <c r="A923" s="1"/>
    </row>
    <row r="924" spans="1:1" x14ac:dyDescent="0.25">
      <c r="A924" s="1"/>
    </row>
    <row r="925" spans="1:1" x14ac:dyDescent="0.25">
      <c r="A925" s="1"/>
    </row>
    <row r="926" spans="1:1" x14ac:dyDescent="0.25">
      <c r="A926" s="1"/>
    </row>
    <row r="927" spans="1:1" x14ac:dyDescent="0.25">
      <c r="A927" s="1"/>
    </row>
    <row r="928" spans="1:1" x14ac:dyDescent="0.25">
      <c r="A928" s="1"/>
    </row>
    <row r="929" spans="1:1" x14ac:dyDescent="0.25">
      <c r="A929" s="1"/>
    </row>
    <row r="930" spans="1:1" x14ac:dyDescent="0.25">
      <c r="A930" s="1"/>
    </row>
    <row r="931" spans="1:1" x14ac:dyDescent="0.25">
      <c r="A931" s="1"/>
    </row>
    <row r="932" spans="1:1" x14ac:dyDescent="0.25">
      <c r="A932" s="1"/>
    </row>
    <row r="933" spans="1:1" x14ac:dyDescent="0.25">
      <c r="A933" s="1"/>
    </row>
    <row r="934" spans="1:1" x14ac:dyDescent="0.25">
      <c r="A934" s="1"/>
    </row>
    <row r="935" spans="1:1" x14ac:dyDescent="0.25">
      <c r="A935" s="1"/>
    </row>
    <row r="936" spans="1:1" x14ac:dyDescent="0.25">
      <c r="A936" s="1"/>
    </row>
    <row r="937" spans="1:1" x14ac:dyDescent="0.25">
      <c r="A937" s="1"/>
    </row>
    <row r="938" spans="1:1" x14ac:dyDescent="0.25">
      <c r="A938" s="1"/>
    </row>
    <row r="939" spans="1:1" x14ac:dyDescent="0.25">
      <c r="A939" s="1"/>
    </row>
    <row r="940" spans="1:1" x14ac:dyDescent="0.25">
      <c r="A940" s="1"/>
    </row>
    <row r="941" spans="1:1" x14ac:dyDescent="0.25">
      <c r="A941" s="1"/>
    </row>
    <row r="942" spans="1:1" x14ac:dyDescent="0.25">
      <c r="A942" s="1"/>
    </row>
    <row r="943" spans="1:1" x14ac:dyDescent="0.25">
      <c r="A943" s="1"/>
    </row>
    <row r="944" spans="1:1" x14ac:dyDescent="0.25">
      <c r="A944" s="1"/>
    </row>
    <row r="945" spans="1:1" x14ac:dyDescent="0.25">
      <c r="A945" s="1"/>
    </row>
    <row r="946" spans="1:1" x14ac:dyDescent="0.25">
      <c r="A946" s="1"/>
    </row>
    <row r="947" spans="1:1" x14ac:dyDescent="0.25">
      <c r="A947" s="1"/>
    </row>
    <row r="948" spans="1:1" x14ac:dyDescent="0.25">
      <c r="A948" s="1"/>
    </row>
    <row r="949" spans="1:1" x14ac:dyDescent="0.25">
      <c r="A949" s="1"/>
    </row>
    <row r="950" spans="1:1" x14ac:dyDescent="0.25">
      <c r="A950" s="1"/>
    </row>
    <row r="951" spans="1:1" x14ac:dyDescent="0.25">
      <c r="A951" s="1"/>
    </row>
    <row r="952" spans="1:1" x14ac:dyDescent="0.25">
      <c r="A952" s="1"/>
    </row>
    <row r="953" spans="1:1" x14ac:dyDescent="0.25">
      <c r="A953" s="1"/>
    </row>
    <row r="954" spans="1:1" x14ac:dyDescent="0.25">
      <c r="A954" s="1"/>
    </row>
    <row r="955" spans="1:1" x14ac:dyDescent="0.25">
      <c r="A955" s="1"/>
    </row>
    <row r="956" spans="1:1" x14ac:dyDescent="0.25">
      <c r="A956" s="1"/>
    </row>
    <row r="957" spans="1:1" x14ac:dyDescent="0.25">
      <c r="A957" s="1"/>
    </row>
    <row r="958" spans="1:1" x14ac:dyDescent="0.25">
      <c r="A958" s="1"/>
    </row>
    <row r="959" spans="1:1" x14ac:dyDescent="0.25">
      <c r="A959" s="1"/>
    </row>
    <row r="960" spans="1:1" x14ac:dyDescent="0.25">
      <c r="A960" s="1"/>
    </row>
    <row r="961" spans="1:1" x14ac:dyDescent="0.25">
      <c r="A961" s="1"/>
    </row>
    <row r="962" spans="1:1" x14ac:dyDescent="0.25">
      <c r="A962" s="1"/>
    </row>
    <row r="963" spans="1:1" x14ac:dyDescent="0.25">
      <c r="A963" s="1"/>
    </row>
    <row r="964" spans="1:1" x14ac:dyDescent="0.25">
      <c r="A964" s="1"/>
    </row>
    <row r="965" spans="1:1" x14ac:dyDescent="0.25">
      <c r="A965" s="1"/>
    </row>
    <row r="966" spans="1:1" x14ac:dyDescent="0.25">
      <c r="A966" s="1"/>
    </row>
    <row r="967" spans="1:1" x14ac:dyDescent="0.25">
      <c r="A967" s="1"/>
    </row>
    <row r="968" spans="1:1" x14ac:dyDescent="0.25">
      <c r="A968" s="1"/>
    </row>
    <row r="969" spans="1:1" x14ac:dyDescent="0.25">
      <c r="A969" s="1"/>
    </row>
    <row r="970" spans="1:1" x14ac:dyDescent="0.25">
      <c r="A970" s="1"/>
    </row>
    <row r="971" spans="1:1" x14ac:dyDescent="0.25">
      <c r="A971" s="1"/>
    </row>
    <row r="972" spans="1:1" x14ac:dyDescent="0.25">
      <c r="A972" s="1"/>
    </row>
    <row r="973" spans="1:1" x14ac:dyDescent="0.25">
      <c r="A973" s="1"/>
    </row>
    <row r="974" spans="1:1" x14ac:dyDescent="0.25">
      <c r="A974" s="1"/>
    </row>
    <row r="975" spans="1:1" x14ac:dyDescent="0.25">
      <c r="A975" s="1"/>
    </row>
    <row r="976" spans="1:1" x14ac:dyDescent="0.25">
      <c r="A976" s="1"/>
    </row>
    <row r="977" spans="1:1" x14ac:dyDescent="0.25">
      <c r="A977" s="1"/>
    </row>
    <row r="978" spans="1:1" x14ac:dyDescent="0.25">
      <c r="A978" s="1"/>
    </row>
    <row r="979" spans="1:1" x14ac:dyDescent="0.25">
      <c r="A979" s="1"/>
    </row>
    <row r="980" spans="1:1" x14ac:dyDescent="0.25">
      <c r="A980" s="1"/>
    </row>
    <row r="981" spans="1:1" x14ac:dyDescent="0.25">
      <c r="A981" s="1"/>
    </row>
    <row r="982" spans="1:1" x14ac:dyDescent="0.25">
      <c r="A982" s="1"/>
    </row>
    <row r="983" spans="1:1" x14ac:dyDescent="0.25">
      <c r="A983" s="1"/>
    </row>
    <row r="984" spans="1:1" x14ac:dyDescent="0.25">
      <c r="A984" s="1"/>
    </row>
    <row r="985" spans="1:1" x14ac:dyDescent="0.25">
      <c r="A985" s="1"/>
    </row>
    <row r="986" spans="1:1" x14ac:dyDescent="0.25">
      <c r="A986" s="1"/>
    </row>
    <row r="987" spans="1:1" x14ac:dyDescent="0.25">
      <c r="A987" s="1"/>
    </row>
    <row r="988" spans="1:1" x14ac:dyDescent="0.25">
      <c r="A988" s="1"/>
    </row>
    <row r="989" spans="1:1" x14ac:dyDescent="0.25">
      <c r="A989" s="1"/>
    </row>
    <row r="990" spans="1:1" x14ac:dyDescent="0.25">
      <c r="A990" s="1"/>
    </row>
    <row r="991" spans="1:1" x14ac:dyDescent="0.25">
      <c r="A991" s="1"/>
    </row>
    <row r="992" spans="1:1" x14ac:dyDescent="0.25">
      <c r="A992" s="1"/>
    </row>
    <row r="993" spans="1:1" x14ac:dyDescent="0.25">
      <c r="A993" s="1"/>
    </row>
    <row r="994" spans="1:1" x14ac:dyDescent="0.25">
      <c r="A994" s="1"/>
    </row>
    <row r="995" spans="1:1" x14ac:dyDescent="0.25">
      <c r="A995" s="1"/>
    </row>
    <row r="996" spans="1:1" x14ac:dyDescent="0.25">
      <c r="A996" s="1"/>
    </row>
    <row r="997" spans="1:1" x14ac:dyDescent="0.25">
      <c r="A997" s="1"/>
    </row>
    <row r="998" spans="1:1" x14ac:dyDescent="0.25">
      <c r="A998" s="1"/>
    </row>
    <row r="999" spans="1:1" x14ac:dyDescent="0.25">
      <c r="A999" s="1"/>
    </row>
    <row r="1000" spans="1:1" x14ac:dyDescent="0.25">
      <c r="A1000" s="1"/>
    </row>
    <row r="1001" spans="1:1" x14ac:dyDescent="0.25">
      <c r="A1001" s="1"/>
    </row>
    <row r="1002" spans="1:1" x14ac:dyDescent="0.25">
      <c r="A1002" s="1"/>
    </row>
    <row r="1003" spans="1:1" x14ac:dyDescent="0.25">
      <c r="A1003" s="1"/>
    </row>
    <row r="1004" spans="1:1" x14ac:dyDescent="0.25">
      <c r="A1004" s="1"/>
    </row>
    <row r="1005" spans="1:1" x14ac:dyDescent="0.25">
      <c r="A1005" s="1"/>
    </row>
    <row r="1006" spans="1:1" x14ac:dyDescent="0.25">
      <c r="A1006" s="1"/>
    </row>
    <row r="1007" spans="1:1" x14ac:dyDescent="0.25">
      <c r="A1007" s="1"/>
    </row>
    <row r="1008" spans="1:1" x14ac:dyDescent="0.25">
      <c r="A1008" s="1"/>
    </row>
    <row r="1009" spans="1:1" x14ac:dyDescent="0.25">
      <c r="A1009" s="1"/>
    </row>
    <row r="1010" spans="1:1" x14ac:dyDescent="0.25">
      <c r="A1010" s="1"/>
    </row>
    <row r="1011" spans="1:1" x14ac:dyDescent="0.25">
      <c r="A1011" s="1"/>
    </row>
    <row r="1012" spans="1:1" x14ac:dyDescent="0.25">
      <c r="A1012" s="1"/>
    </row>
    <row r="1013" spans="1:1" x14ac:dyDescent="0.25">
      <c r="A1013" s="1"/>
    </row>
    <row r="1014" spans="1:1" x14ac:dyDescent="0.25">
      <c r="A1014" s="1"/>
    </row>
    <row r="1015" spans="1:1" x14ac:dyDescent="0.25">
      <c r="A1015" s="1"/>
    </row>
    <row r="1016" spans="1:1" x14ac:dyDescent="0.25">
      <c r="A1016" s="1"/>
    </row>
    <row r="1017" spans="1:1" x14ac:dyDescent="0.25">
      <c r="A1017" s="1"/>
    </row>
    <row r="1018" spans="1:1" x14ac:dyDescent="0.25">
      <c r="A1018" s="1"/>
    </row>
    <row r="1019" spans="1:1" x14ac:dyDescent="0.25">
      <c r="A1019" s="1"/>
    </row>
    <row r="1020" spans="1:1" x14ac:dyDescent="0.25">
      <c r="A1020" s="1"/>
    </row>
    <row r="1021" spans="1:1" x14ac:dyDescent="0.25">
      <c r="A1021" s="1"/>
    </row>
    <row r="1022" spans="1:1" x14ac:dyDescent="0.25">
      <c r="A1022" s="1"/>
    </row>
    <row r="1023" spans="1:1" x14ac:dyDescent="0.25">
      <c r="A1023" s="1"/>
    </row>
    <row r="1024" spans="1:1" x14ac:dyDescent="0.25">
      <c r="A1024" s="1"/>
    </row>
    <row r="1025" spans="1:1" x14ac:dyDescent="0.25">
      <c r="A1025" s="1"/>
    </row>
    <row r="1026" spans="1:1" x14ac:dyDescent="0.25">
      <c r="A1026" s="1"/>
    </row>
    <row r="1027" spans="1:1" x14ac:dyDescent="0.25">
      <c r="A1027" s="1"/>
    </row>
    <row r="1028" spans="1:1" x14ac:dyDescent="0.25">
      <c r="A1028" s="1"/>
    </row>
    <row r="1029" spans="1:1" x14ac:dyDescent="0.25">
      <c r="A1029" s="1"/>
    </row>
    <row r="1030" spans="1:1" x14ac:dyDescent="0.25">
      <c r="A1030" s="1"/>
    </row>
    <row r="1031" spans="1:1" x14ac:dyDescent="0.25">
      <c r="A1031" s="1"/>
    </row>
    <row r="1032" spans="1:1" x14ac:dyDescent="0.25">
      <c r="A1032" s="1"/>
    </row>
    <row r="1033" spans="1:1" x14ac:dyDescent="0.25">
      <c r="A1033" s="1"/>
    </row>
    <row r="1034" spans="1:1" x14ac:dyDescent="0.25">
      <c r="A1034" s="1"/>
    </row>
    <row r="1035" spans="1:1" x14ac:dyDescent="0.25">
      <c r="A1035" s="1"/>
    </row>
    <row r="1036" spans="1:1" x14ac:dyDescent="0.25">
      <c r="A1036" s="1"/>
    </row>
    <row r="1037" spans="1:1" x14ac:dyDescent="0.25">
      <c r="A1037" s="1"/>
    </row>
    <row r="1038" spans="1:1" x14ac:dyDescent="0.25">
      <c r="A1038" s="1"/>
    </row>
    <row r="1039" spans="1:1" x14ac:dyDescent="0.25">
      <c r="A1039" s="1"/>
    </row>
    <row r="1040" spans="1:1" x14ac:dyDescent="0.25">
      <c r="A1040" s="1"/>
    </row>
    <row r="1041" spans="1:1" x14ac:dyDescent="0.25">
      <c r="A1041" s="1"/>
    </row>
    <row r="1042" spans="1:1" x14ac:dyDescent="0.25">
      <c r="A1042" s="1"/>
    </row>
    <row r="1043" spans="1:1" x14ac:dyDescent="0.25">
      <c r="A1043" s="1"/>
    </row>
    <row r="1044" spans="1:1" x14ac:dyDescent="0.25">
      <c r="A1044" s="1"/>
    </row>
    <row r="1045" spans="1:1" x14ac:dyDescent="0.25">
      <c r="A1045" s="1"/>
    </row>
    <row r="1046" spans="1:1" x14ac:dyDescent="0.25">
      <c r="A1046" s="1"/>
    </row>
    <row r="1047" spans="1:1" x14ac:dyDescent="0.25">
      <c r="A1047" s="1"/>
    </row>
    <row r="1048" spans="1:1" x14ac:dyDescent="0.25">
      <c r="A1048" s="1"/>
    </row>
    <row r="1049" spans="1:1" x14ac:dyDescent="0.25">
      <c r="A1049" s="1"/>
    </row>
    <row r="1050" spans="1:1" x14ac:dyDescent="0.25">
      <c r="A1050" s="1"/>
    </row>
    <row r="1051" spans="1:1" x14ac:dyDescent="0.25">
      <c r="A1051" s="1"/>
    </row>
    <row r="1052" spans="1:1" x14ac:dyDescent="0.25">
      <c r="A1052" s="1"/>
    </row>
    <row r="1053" spans="1:1" x14ac:dyDescent="0.25">
      <c r="A1053" s="1"/>
    </row>
    <row r="1054" spans="1:1" x14ac:dyDescent="0.25">
      <c r="A1054" s="1"/>
    </row>
    <row r="1055" spans="1:1" x14ac:dyDescent="0.25">
      <c r="A1055" s="1"/>
    </row>
    <row r="1056" spans="1:1" x14ac:dyDescent="0.25">
      <c r="A1056" s="1"/>
    </row>
    <row r="1057" spans="1:1" x14ac:dyDescent="0.25">
      <c r="A1057" s="1"/>
    </row>
    <row r="1058" spans="1:1" x14ac:dyDescent="0.25">
      <c r="A1058" s="1"/>
    </row>
    <row r="1059" spans="1:1" x14ac:dyDescent="0.25">
      <c r="A1059" s="1"/>
    </row>
    <row r="1060" spans="1:1" x14ac:dyDescent="0.25">
      <c r="A1060" s="1"/>
    </row>
    <row r="1061" spans="1:1" x14ac:dyDescent="0.25">
      <c r="A1061" s="1"/>
    </row>
    <row r="1062" spans="1:1" x14ac:dyDescent="0.25">
      <c r="A1062" s="1"/>
    </row>
    <row r="1063" spans="1:1" x14ac:dyDescent="0.25">
      <c r="A1063" s="1"/>
    </row>
    <row r="1064" spans="1:1" x14ac:dyDescent="0.25">
      <c r="A1064" s="1"/>
    </row>
    <row r="1065" spans="1:1" x14ac:dyDescent="0.25">
      <c r="A1065" s="1"/>
    </row>
    <row r="1066" spans="1:1" x14ac:dyDescent="0.25">
      <c r="A1066" s="1"/>
    </row>
    <row r="1067" spans="1:1" x14ac:dyDescent="0.25">
      <c r="A1067" s="1"/>
    </row>
    <row r="1068" spans="1:1" x14ac:dyDescent="0.25">
      <c r="A1068" s="1"/>
    </row>
    <row r="1069" spans="1:1" x14ac:dyDescent="0.25">
      <c r="A1069" s="1"/>
    </row>
    <row r="1070" spans="1:1" x14ac:dyDescent="0.25">
      <c r="A1070" s="1"/>
    </row>
    <row r="1071" spans="1:1" x14ac:dyDescent="0.25">
      <c r="A1071" s="1"/>
    </row>
    <row r="1072" spans="1:1" x14ac:dyDescent="0.25">
      <c r="A1072" s="1"/>
    </row>
    <row r="1073" spans="1:1" x14ac:dyDescent="0.25">
      <c r="A1073" s="1"/>
    </row>
    <row r="1074" spans="1:1" x14ac:dyDescent="0.25">
      <c r="A1074" s="1"/>
    </row>
    <row r="1075" spans="1:1" x14ac:dyDescent="0.25">
      <c r="A1075" s="1"/>
    </row>
    <row r="1076" spans="1:1" x14ac:dyDescent="0.25">
      <c r="A1076" s="1"/>
    </row>
    <row r="1077" spans="1:1" x14ac:dyDescent="0.25">
      <c r="A1077" s="1"/>
    </row>
    <row r="1078" spans="1:1" x14ac:dyDescent="0.25">
      <c r="A1078" s="1"/>
    </row>
    <row r="1079" spans="1:1" x14ac:dyDescent="0.25">
      <c r="A1079" s="1"/>
    </row>
    <row r="1080" spans="1:1" x14ac:dyDescent="0.25">
      <c r="A1080" s="1"/>
    </row>
    <row r="1081" spans="1:1" x14ac:dyDescent="0.25">
      <c r="A1081" s="1"/>
    </row>
    <row r="1082" spans="1:1" x14ac:dyDescent="0.25">
      <c r="A1082" s="1"/>
    </row>
    <row r="1083" spans="1:1" x14ac:dyDescent="0.25">
      <c r="A1083" s="1"/>
    </row>
    <row r="1084" spans="1:1" x14ac:dyDescent="0.25">
      <c r="A1084" s="1"/>
    </row>
    <row r="1085" spans="1:1" x14ac:dyDescent="0.25">
      <c r="A1085" s="1"/>
    </row>
    <row r="1086" spans="1:1" x14ac:dyDescent="0.25">
      <c r="A1086" s="1"/>
    </row>
    <row r="1087" spans="1:1" x14ac:dyDescent="0.25">
      <c r="A1087" s="1"/>
    </row>
    <row r="1088" spans="1:1" x14ac:dyDescent="0.25">
      <c r="A1088" s="1"/>
    </row>
    <row r="1089" spans="1:1" x14ac:dyDescent="0.25">
      <c r="A1089" s="1"/>
    </row>
    <row r="1090" spans="1:1" x14ac:dyDescent="0.25">
      <c r="A1090" s="1"/>
    </row>
    <row r="1091" spans="1:1" x14ac:dyDescent="0.25">
      <c r="A1091" s="1"/>
    </row>
    <row r="1092" spans="1:1" x14ac:dyDescent="0.25">
      <c r="A1092" s="1"/>
    </row>
    <row r="1093" spans="1:1" x14ac:dyDescent="0.25">
      <c r="A1093" s="1"/>
    </row>
    <row r="1094" spans="1:1" x14ac:dyDescent="0.25">
      <c r="A1094" s="1"/>
    </row>
    <row r="1095" spans="1:1" x14ac:dyDescent="0.25">
      <c r="A1095" s="1"/>
    </row>
    <row r="1096" spans="1:1" x14ac:dyDescent="0.25">
      <c r="A1096" s="1"/>
    </row>
    <row r="1097" spans="1:1" x14ac:dyDescent="0.25">
      <c r="A1097" s="1"/>
    </row>
    <row r="1098" spans="1:1" x14ac:dyDescent="0.25">
      <c r="A1098" s="1"/>
    </row>
    <row r="1099" spans="1:1" x14ac:dyDescent="0.25">
      <c r="A1099" s="1"/>
    </row>
    <row r="1100" spans="1:1" x14ac:dyDescent="0.25">
      <c r="A1100" s="1"/>
    </row>
    <row r="1101" spans="1:1" x14ac:dyDescent="0.25">
      <c r="A1101" s="1"/>
    </row>
    <row r="1102" spans="1:1" x14ac:dyDescent="0.25">
      <c r="A1102" s="1"/>
    </row>
    <row r="1103" spans="1:1" x14ac:dyDescent="0.25">
      <c r="A1103" s="1"/>
    </row>
    <row r="1104" spans="1:1" x14ac:dyDescent="0.25">
      <c r="A1104" s="1"/>
    </row>
    <row r="1105" spans="1:1" x14ac:dyDescent="0.25">
      <c r="A1105" s="1"/>
    </row>
    <row r="1106" spans="1:1" x14ac:dyDescent="0.25">
      <c r="A1106" s="1"/>
    </row>
    <row r="1107" spans="1:1" x14ac:dyDescent="0.25">
      <c r="A1107" s="1"/>
    </row>
    <row r="1108" spans="1:1" x14ac:dyDescent="0.25">
      <c r="A1108" s="1"/>
    </row>
    <row r="1109" spans="1:1" x14ac:dyDescent="0.25">
      <c r="A1109" s="1"/>
    </row>
    <row r="1110" spans="1:1" x14ac:dyDescent="0.25">
      <c r="A1110" s="1"/>
    </row>
    <row r="1111" spans="1:1" x14ac:dyDescent="0.25">
      <c r="A1111" s="1"/>
    </row>
    <row r="1112" spans="1:1" x14ac:dyDescent="0.25">
      <c r="A1112" s="1"/>
    </row>
    <row r="1113" spans="1:1" x14ac:dyDescent="0.25">
      <c r="A1113" s="1"/>
    </row>
    <row r="1114" spans="1:1" x14ac:dyDescent="0.25">
      <c r="A1114" s="1"/>
    </row>
    <row r="1115" spans="1:1" x14ac:dyDescent="0.25">
      <c r="A1115" s="1"/>
    </row>
    <row r="1116" spans="1:1" x14ac:dyDescent="0.25">
      <c r="A1116" s="1"/>
    </row>
    <row r="1117" spans="1:1" x14ac:dyDescent="0.25">
      <c r="A1117" s="1"/>
    </row>
    <row r="1118" spans="1:1" x14ac:dyDescent="0.25">
      <c r="A1118" s="1"/>
    </row>
    <row r="1119" spans="1:1" x14ac:dyDescent="0.25">
      <c r="A1119" s="1"/>
    </row>
    <row r="1120" spans="1:1" x14ac:dyDescent="0.25">
      <c r="A1120" s="1"/>
    </row>
    <row r="1121" spans="1:1" x14ac:dyDescent="0.25">
      <c r="A1121" s="1"/>
    </row>
    <row r="1122" spans="1:1" x14ac:dyDescent="0.25">
      <c r="A1122" s="1"/>
    </row>
    <row r="1123" spans="1:1" x14ac:dyDescent="0.25">
      <c r="A1123" s="1"/>
    </row>
    <row r="1124" spans="1:1" x14ac:dyDescent="0.25">
      <c r="A1124" s="1"/>
    </row>
    <row r="1125" spans="1:1" x14ac:dyDescent="0.25">
      <c r="A1125" s="1"/>
    </row>
    <row r="1126" spans="1:1" x14ac:dyDescent="0.25">
      <c r="A1126" s="1"/>
    </row>
    <row r="1127" spans="1:1" x14ac:dyDescent="0.25">
      <c r="A1127" s="1"/>
    </row>
    <row r="1128" spans="1:1" x14ac:dyDescent="0.25">
      <c r="A1128" s="1"/>
    </row>
    <row r="1129" spans="1:1" x14ac:dyDescent="0.25">
      <c r="A1129" s="1"/>
    </row>
    <row r="1130" spans="1:1" x14ac:dyDescent="0.25">
      <c r="A1130" s="1"/>
    </row>
    <row r="1131" spans="1:1" x14ac:dyDescent="0.25">
      <c r="A1131" s="1"/>
    </row>
    <row r="1132" spans="1:1" x14ac:dyDescent="0.25">
      <c r="A1132" s="1"/>
    </row>
    <row r="1133" spans="1:1" x14ac:dyDescent="0.25">
      <c r="A1133" s="1"/>
    </row>
    <row r="1134" spans="1:1" x14ac:dyDescent="0.25">
      <c r="A1134" s="1"/>
    </row>
    <row r="1135" spans="1:1" x14ac:dyDescent="0.25">
      <c r="A1135" s="1"/>
    </row>
    <row r="1136" spans="1:1" x14ac:dyDescent="0.25">
      <c r="A1136" s="1"/>
    </row>
    <row r="1137" spans="1:1" x14ac:dyDescent="0.25">
      <c r="A1137" s="1"/>
    </row>
    <row r="1138" spans="1:1" x14ac:dyDescent="0.25">
      <c r="A1138" s="1"/>
    </row>
    <row r="1139" spans="1:1" x14ac:dyDescent="0.25">
      <c r="A1139" s="1"/>
    </row>
    <row r="1140" spans="1:1" x14ac:dyDescent="0.25">
      <c r="A1140" s="1"/>
    </row>
    <row r="1141" spans="1:1" x14ac:dyDescent="0.25">
      <c r="A1141" s="1"/>
    </row>
    <row r="1142" spans="1:1" x14ac:dyDescent="0.25">
      <c r="A1142" s="1"/>
    </row>
    <row r="1143" spans="1:1" x14ac:dyDescent="0.25">
      <c r="A1143" s="1"/>
    </row>
    <row r="1144" spans="1:1" x14ac:dyDescent="0.25">
      <c r="A1144" s="1"/>
    </row>
    <row r="1145" spans="1:1" x14ac:dyDescent="0.25">
      <c r="A1145" s="1"/>
    </row>
    <row r="1146" spans="1:1" x14ac:dyDescent="0.25">
      <c r="A1146" s="1"/>
    </row>
    <row r="1147" spans="1:1" x14ac:dyDescent="0.25">
      <c r="A1147" s="1"/>
    </row>
    <row r="1148" spans="1:1" x14ac:dyDescent="0.25">
      <c r="A1148" s="1"/>
    </row>
    <row r="1149" spans="1:1" x14ac:dyDescent="0.25">
      <c r="A1149" s="1"/>
    </row>
    <row r="1150" spans="1:1" x14ac:dyDescent="0.25">
      <c r="A1150" s="1"/>
    </row>
    <row r="1151" spans="1:1" x14ac:dyDescent="0.25">
      <c r="A1151" s="1"/>
    </row>
    <row r="1152" spans="1:1" x14ac:dyDescent="0.25">
      <c r="A1152" s="1"/>
    </row>
    <row r="1153" spans="1:1" x14ac:dyDescent="0.25">
      <c r="A1153" s="1"/>
    </row>
    <row r="1154" spans="1:1" x14ac:dyDescent="0.25">
      <c r="A1154" s="1"/>
    </row>
    <row r="1155" spans="1:1" x14ac:dyDescent="0.25">
      <c r="A1155" s="1"/>
    </row>
    <row r="1156" spans="1:1" x14ac:dyDescent="0.25">
      <c r="A1156" s="1"/>
    </row>
    <row r="1157" spans="1:1" x14ac:dyDescent="0.25">
      <c r="A1157" s="1"/>
    </row>
    <row r="1158" spans="1:1" x14ac:dyDescent="0.25">
      <c r="A1158" s="1"/>
    </row>
    <row r="1159" spans="1:1" x14ac:dyDescent="0.25">
      <c r="A1159" s="1"/>
    </row>
    <row r="1160" spans="1:1" x14ac:dyDescent="0.25">
      <c r="A1160" s="1"/>
    </row>
    <row r="1161" spans="1:1" x14ac:dyDescent="0.25">
      <c r="A1161" s="1"/>
    </row>
    <row r="1162" spans="1:1" x14ac:dyDescent="0.25">
      <c r="A1162" s="1"/>
    </row>
    <row r="1163" spans="1:1" x14ac:dyDescent="0.25">
      <c r="A1163" s="1"/>
    </row>
    <row r="1164" spans="1:1" x14ac:dyDescent="0.25">
      <c r="A1164" s="1"/>
    </row>
    <row r="1165" spans="1:1" x14ac:dyDescent="0.25">
      <c r="A1165" s="1"/>
    </row>
    <row r="1166" spans="1:1" x14ac:dyDescent="0.25">
      <c r="A1166" s="1"/>
    </row>
    <row r="1167" spans="1:1" x14ac:dyDescent="0.25">
      <c r="A1167" s="1"/>
    </row>
    <row r="1168" spans="1:1" x14ac:dyDescent="0.25">
      <c r="A1168" s="1"/>
    </row>
    <row r="1169" spans="1:1" x14ac:dyDescent="0.25">
      <c r="A1169" s="1"/>
    </row>
    <row r="1170" spans="1:1" x14ac:dyDescent="0.25">
      <c r="A1170" s="1"/>
    </row>
    <row r="1171" spans="1:1" x14ac:dyDescent="0.25">
      <c r="A1171" s="1"/>
    </row>
    <row r="1172" spans="1:1" x14ac:dyDescent="0.25">
      <c r="A1172" s="1"/>
    </row>
    <row r="1173" spans="1:1" x14ac:dyDescent="0.25">
      <c r="A1173" s="1"/>
    </row>
    <row r="1174" spans="1:1" x14ac:dyDescent="0.25">
      <c r="A1174" s="1"/>
    </row>
    <row r="1175" spans="1:1" x14ac:dyDescent="0.25">
      <c r="A1175" s="1"/>
    </row>
    <row r="1176" spans="1:1" x14ac:dyDescent="0.25">
      <c r="A1176" s="1"/>
    </row>
    <row r="1177" spans="1:1" x14ac:dyDescent="0.25">
      <c r="A1177" s="1"/>
    </row>
    <row r="1178" spans="1:1" x14ac:dyDescent="0.25">
      <c r="A1178" s="1"/>
    </row>
    <row r="1179" spans="1:1" x14ac:dyDescent="0.25">
      <c r="A1179" s="1"/>
    </row>
    <row r="1180" spans="1:1" x14ac:dyDescent="0.25">
      <c r="A1180" s="1"/>
    </row>
    <row r="1181" spans="1:1" x14ac:dyDescent="0.25">
      <c r="A1181" s="1"/>
    </row>
    <row r="1182" spans="1:1" x14ac:dyDescent="0.25">
      <c r="A1182" s="1"/>
    </row>
    <row r="1183" spans="1:1" x14ac:dyDescent="0.25">
      <c r="A1183" s="1"/>
    </row>
    <row r="1184" spans="1:1" x14ac:dyDescent="0.25">
      <c r="A1184" s="1"/>
    </row>
    <row r="1185" spans="1:1" x14ac:dyDescent="0.25">
      <c r="A1185" s="1"/>
    </row>
    <row r="1186" spans="1:1" x14ac:dyDescent="0.25">
      <c r="A1186" s="1"/>
    </row>
    <row r="1187" spans="1:1" x14ac:dyDescent="0.25">
      <c r="A1187" s="1"/>
    </row>
    <row r="1188" spans="1:1" x14ac:dyDescent="0.25">
      <c r="A1188" s="1"/>
    </row>
    <row r="1189" spans="1:1" x14ac:dyDescent="0.25">
      <c r="A1189" s="1"/>
    </row>
    <row r="1190" spans="1:1" x14ac:dyDescent="0.25">
      <c r="A1190" s="1"/>
    </row>
    <row r="1191" spans="1:1" x14ac:dyDescent="0.25">
      <c r="A1191" s="1"/>
    </row>
    <row r="1192" spans="1:1" x14ac:dyDescent="0.25">
      <c r="A1192" s="1"/>
    </row>
    <row r="1193" spans="1:1" x14ac:dyDescent="0.25">
      <c r="A1193" s="1"/>
    </row>
    <row r="1194" spans="1:1" x14ac:dyDescent="0.25">
      <c r="A1194" s="1"/>
    </row>
    <row r="1195" spans="1:1" x14ac:dyDescent="0.25">
      <c r="A1195" s="1"/>
    </row>
    <row r="1196" spans="1:1" x14ac:dyDescent="0.25">
      <c r="A1196" s="1"/>
    </row>
    <row r="1197" spans="1:1" x14ac:dyDescent="0.25">
      <c r="A1197" s="1"/>
    </row>
    <row r="1198" spans="1:1" x14ac:dyDescent="0.25">
      <c r="A1198" s="1"/>
    </row>
    <row r="1199" spans="1:1" x14ac:dyDescent="0.25">
      <c r="A1199" s="1"/>
    </row>
    <row r="1200" spans="1:1" x14ac:dyDescent="0.25">
      <c r="A1200" s="1"/>
    </row>
    <row r="1201" spans="1:1" x14ac:dyDescent="0.25">
      <c r="A1201" s="1"/>
    </row>
    <row r="1202" spans="1:1" x14ac:dyDescent="0.25">
      <c r="A1202" s="1"/>
    </row>
    <row r="1203" spans="1:1" x14ac:dyDescent="0.25">
      <c r="A1203" s="1"/>
    </row>
    <row r="1204" spans="1:1" x14ac:dyDescent="0.25">
      <c r="A1204" s="1"/>
    </row>
    <row r="1205" spans="1:1" x14ac:dyDescent="0.25">
      <c r="A1205" s="1"/>
    </row>
    <row r="1206" spans="1:1" x14ac:dyDescent="0.25">
      <c r="A1206" s="1"/>
    </row>
    <row r="1207" spans="1:1" x14ac:dyDescent="0.25">
      <c r="A1207" s="1"/>
    </row>
    <row r="1208" spans="1:1" x14ac:dyDescent="0.25">
      <c r="A1208" s="1"/>
    </row>
    <row r="1209" spans="1:1" x14ac:dyDescent="0.25">
      <c r="A1209" s="1"/>
    </row>
    <row r="1210" spans="1:1" x14ac:dyDescent="0.25">
      <c r="A1210" s="1"/>
    </row>
    <row r="1211" spans="1:1" x14ac:dyDescent="0.25">
      <c r="A1211" s="1"/>
    </row>
    <row r="1212" spans="1:1" x14ac:dyDescent="0.25">
      <c r="A1212" s="1"/>
    </row>
    <row r="1213" spans="1:1" x14ac:dyDescent="0.25">
      <c r="A1213" s="1"/>
    </row>
    <row r="1214" spans="1:1" x14ac:dyDescent="0.25">
      <c r="A1214" s="1"/>
    </row>
    <row r="1215" spans="1:1" x14ac:dyDescent="0.25">
      <c r="A1215" s="1"/>
    </row>
    <row r="1216" spans="1:1" x14ac:dyDescent="0.25">
      <c r="A1216" s="1"/>
    </row>
    <row r="1217" spans="1:1" x14ac:dyDescent="0.25">
      <c r="A1217" s="1"/>
    </row>
    <row r="1218" spans="1:1" x14ac:dyDescent="0.25">
      <c r="A1218" s="1"/>
    </row>
    <row r="1219" spans="1:1" x14ac:dyDescent="0.25">
      <c r="A1219" s="1"/>
    </row>
    <row r="1220" spans="1:1" x14ac:dyDescent="0.25">
      <c r="A1220" s="1"/>
    </row>
    <row r="1221" spans="1:1" x14ac:dyDescent="0.25">
      <c r="A1221" s="1"/>
    </row>
    <row r="1222" spans="1:1" x14ac:dyDescent="0.25">
      <c r="A1222" s="1"/>
    </row>
    <row r="1223" spans="1:1" x14ac:dyDescent="0.25">
      <c r="A1223" s="1"/>
    </row>
    <row r="1224" spans="1:1" x14ac:dyDescent="0.25">
      <c r="A1224" s="1"/>
    </row>
    <row r="1225" spans="1:1" x14ac:dyDescent="0.25">
      <c r="A1225" s="1"/>
    </row>
    <row r="1226" spans="1:1" x14ac:dyDescent="0.25">
      <c r="A1226" s="1"/>
    </row>
    <row r="1227" spans="1:1" x14ac:dyDescent="0.25">
      <c r="A1227" s="1"/>
    </row>
    <row r="1228" spans="1:1" x14ac:dyDescent="0.25">
      <c r="A1228" s="1"/>
    </row>
    <row r="1229" spans="1:1" x14ac:dyDescent="0.25">
      <c r="A1229" s="1"/>
    </row>
    <row r="1230" spans="1:1" x14ac:dyDescent="0.25">
      <c r="A1230" s="1"/>
    </row>
    <row r="1231" spans="1:1" x14ac:dyDescent="0.25">
      <c r="A1231" s="1"/>
    </row>
    <row r="1232" spans="1:1" x14ac:dyDescent="0.25">
      <c r="A1232" s="1"/>
    </row>
    <row r="1233" spans="1:1" x14ac:dyDescent="0.25">
      <c r="A1233" s="1"/>
    </row>
    <row r="1234" spans="1:1" x14ac:dyDescent="0.25">
      <c r="A1234" s="1"/>
    </row>
    <row r="1235" spans="1:1" x14ac:dyDescent="0.25">
      <c r="A1235" s="1"/>
    </row>
    <row r="1236" spans="1:1" x14ac:dyDescent="0.25">
      <c r="A1236" s="1"/>
    </row>
    <row r="1237" spans="1:1" x14ac:dyDescent="0.25">
      <c r="A1237" s="1"/>
    </row>
    <row r="1238" spans="1:1" x14ac:dyDescent="0.25">
      <c r="A1238" s="1"/>
    </row>
    <row r="1239" spans="1:1" x14ac:dyDescent="0.25">
      <c r="A1239" s="1"/>
    </row>
    <row r="1240" spans="1:1" x14ac:dyDescent="0.25">
      <c r="A1240" s="1"/>
    </row>
    <row r="1241" spans="1:1" x14ac:dyDescent="0.25">
      <c r="A1241" s="1"/>
    </row>
    <row r="1242" spans="1:1" x14ac:dyDescent="0.25">
      <c r="A1242" s="1"/>
    </row>
    <row r="1243" spans="1:1" x14ac:dyDescent="0.25">
      <c r="A1243" s="1"/>
    </row>
    <row r="1244" spans="1:1" x14ac:dyDescent="0.25">
      <c r="A1244" s="1"/>
    </row>
    <row r="1245" spans="1:1" x14ac:dyDescent="0.25">
      <c r="A1245" s="1"/>
    </row>
    <row r="1246" spans="1:1" x14ac:dyDescent="0.25">
      <c r="A1246" s="1"/>
    </row>
    <row r="1247" spans="1:1" x14ac:dyDescent="0.25">
      <c r="A1247" s="1"/>
    </row>
    <row r="1248" spans="1:1" x14ac:dyDescent="0.25">
      <c r="A1248" s="1"/>
    </row>
    <row r="1249" spans="1:1" x14ac:dyDescent="0.25">
      <c r="A1249" s="1"/>
    </row>
    <row r="1250" spans="1:1" x14ac:dyDescent="0.25">
      <c r="A1250" s="1"/>
    </row>
    <row r="1251" spans="1:1" x14ac:dyDescent="0.25">
      <c r="A1251" s="1"/>
    </row>
  </sheetData>
  <sortState xmlns:xlrd2="http://schemas.microsoft.com/office/spreadsheetml/2017/richdata2" ref="K21:K22">
    <sortCondition ref="K22"/>
  </sortState>
  <mergeCells count="2">
    <mergeCell ref="A1:N1"/>
    <mergeCell ref="A2:N8"/>
  </mergeCells>
  <phoneticPr fontId="3" type="noConversion"/>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9A8F2-1392-4BAE-AB4C-3B6187145754}">
  <dimension ref="A1:I111"/>
  <sheetViews>
    <sheetView workbookViewId="0">
      <selection activeCell="L118" sqref="L118"/>
    </sheetView>
  </sheetViews>
  <sheetFormatPr defaultRowHeight="15" x14ac:dyDescent="0.25"/>
  <cols>
    <col min="1" max="1" width="10.7109375" bestFit="1" customWidth="1"/>
    <col min="2" max="2" width="30.140625" bestFit="1" customWidth="1"/>
    <col min="3" max="3" width="9.28515625" bestFit="1" customWidth="1"/>
  </cols>
  <sheetData>
    <row r="1" spans="1:9" ht="15" customHeight="1" x14ac:dyDescent="0.25">
      <c r="A1" s="54" t="s">
        <v>90</v>
      </c>
      <c r="B1" s="54"/>
      <c r="C1" s="54"/>
      <c r="D1" s="54"/>
      <c r="E1" s="54"/>
      <c r="F1" s="54"/>
      <c r="G1" s="54"/>
      <c r="H1" s="54"/>
      <c r="I1" s="54"/>
    </row>
    <row r="2" spans="1:9" x14ac:dyDescent="0.25">
      <c r="A2" s="54" t="s">
        <v>91</v>
      </c>
      <c r="B2" s="54"/>
      <c r="C2" s="54"/>
      <c r="D2" s="54"/>
      <c r="E2" s="54"/>
      <c r="F2" s="54"/>
      <c r="G2" s="54"/>
      <c r="H2" s="54"/>
      <c r="I2" s="54"/>
    </row>
    <row r="3" spans="1:9" x14ac:dyDescent="0.25">
      <c r="A3" s="54"/>
      <c r="B3" s="54"/>
      <c r="C3" s="54"/>
      <c r="D3" s="54"/>
      <c r="E3" s="54"/>
      <c r="F3" s="54"/>
      <c r="G3" s="54"/>
      <c r="H3" s="54"/>
      <c r="I3" s="54"/>
    </row>
    <row r="4" spans="1:9" x14ac:dyDescent="0.25">
      <c r="A4" s="54"/>
      <c r="B4" s="54"/>
      <c r="C4" s="54"/>
      <c r="D4" s="54"/>
      <c r="E4" s="54"/>
      <c r="F4" s="54"/>
      <c r="G4" s="54"/>
      <c r="H4" s="54"/>
      <c r="I4" s="54"/>
    </row>
    <row r="5" spans="1:9" x14ac:dyDescent="0.25">
      <c r="A5" s="54"/>
      <c r="B5" s="54"/>
      <c r="C5" s="54"/>
      <c r="D5" s="54"/>
      <c r="E5" s="54"/>
      <c r="F5" s="54"/>
      <c r="G5" s="54"/>
      <c r="H5" s="54"/>
      <c r="I5" s="54"/>
    </row>
    <row r="7" spans="1:9" x14ac:dyDescent="0.25">
      <c r="A7" s="17" t="s">
        <v>2</v>
      </c>
      <c r="B7" s="17" t="s">
        <v>3</v>
      </c>
      <c r="C7" s="17" t="s">
        <v>4</v>
      </c>
    </row>
    <row r="8" spans="1:9" x14ac:dyDescent="0.25">
      <c r="A8" s="2">
        <v>40805</v>
      </c>
      <c r="B8" s="3" t="s">
        <v>126</v>
      </c>
      <c r="C8" s="3">
        <v>240</v>
      </c>
    </row>
    <row r="9" spans="1:9" x14ac:dyDescent="0.25">
      <c r="B9" s="6" t="s">
        <v>7</v>
      </c>
      <c r="C9" s="7">
        <f>SUM(C8)</f>
        <v>240</v>
      </c>
    </row>
    <row r="10" spans="1:9" x14ac:dyDescent="0.25">
      <c r="A10" s="2">
        <v>41857</v>
      </c>
      <c r="B10" s="3" t="s">
        <v>5</v>
      </c>
      <c r="C10" s="3">
        <v>8</v>
      </c>
    </row>
    <row r="11" spans="1:9" x14ac:dyDescent="0.25">
      <c r="A11" s="2">
        <v>41856</v>
      </c>
      <c r="B11" s="3" t="s">
        <v>5</v>
      </c>
      <c r="C11" s="3">
        <v>8</v>
      </c>
    </row>
    <row r="12" spans="1:9" x14ac:dyDescent="0.25">
      <c r="A12" s="2">
        <v>41852</v>
      </c>
      <c r="B12" s="3" t="s">
        <v>5</v>
      </c>
      <c r="C12" s="3">
        <v>8</v>
      </c>
    </row>
    <row r="13" spans="1:9" x14ac:dyDescent="0.25">
      <c r="A13" s="2">
        <v>41851</v>
      </c>
      <c r="B13" s="3" t="s">
        <v>5</v>
      </c>
      <c r="C13" s="3">
        <v>8</v>
      </c>
    </row>
    <row r="14" spans="1:9" x14ac:dyDescent="0.25">
      <c r="A14" s="2">
        <v>41850</v>
      </c>
      <c r="B14" s="3" t="s">
        <v>5</v>
      </c>
      <c r="C14" s="3">
        <v>8</v>
      </c>
    </row>
    <row r="15" spans="1:9" x14ac:dyDescent="0.25">
      <c r="A15" s="2">
        <v>41845</v>
      </c>
      <c r="B15" s="3" t="s">
        <v>5</v>
      </c>
      <c r="C15" s="3">
        <v>8</v>
      </c>
    </row>
    <row r="16" spans="1:9" x14ac:dyDescent="0.25">
      <c r="A16" s="2">
        <v>41844</v>
      </c>
      <c r="B16" s="3" t="s">
        <v>5</v>
      </c>
      <c r="C16" s="3">
        <v>8</v>
      </c>
    </row>
    <row r="17" spans="1:3" x14ac:dyDescent="0.25">
      <c r="A17" s="2">
        <v>41843</v>
      </c>
      <c r="B17" s="3" t="s">
        <v>5</v>
      </c>
      <c r="C17" s="3">
        <v>8</v>
      </c>
    </row>
    <row r="18" spans="1:3" x14ac:dyDescent="0.25">
      <c r="A18" s="2">
        <v>41838</v>
      </c>
      <c r="B18" s="3" t="s">
        <v>5</v>
      </c>
      <c r="C18" s="3">
        <v>8</v>
      </c>
    </row>
    <row r="19" spans="1:3" x14ac:dyDescent="0.25">
      <c r="A19" s="2">
        <v>41837</v>
      </c>
      <c r="B19" s="3" t="s">
        <v>5</v>
      </c>
      <c r="C19" s="3">
        <v>8</v>
      </c>
    </row>
    <row r="20" spans="1:3" x14ac:dyDescent="0.25">
      <c r="A20" s="2">
        <v>41836</v>
      </c>
      <c r="B20" s="3" t="s">
        <v>5</v>
      </c>
      <c r="C20" s="3">
        <v>8</v>
      </c>
    </row>
    <row r="21" spans="1:3" x14ac:dyDescent="0.25">
      <c r="A21" s="2">
        <v>41831</v>
      </c>
      <c r="B21" s="3" t="s">
        <v>5</v>
      </c>
      <c r="C21" s="3">
        <v>8</v>
      </c>
    </row>
    <row r="22" spans="1:3" x14ac:dyDescent="0.25">
      <c r="A22" s="2">
        <v>41830</v>
      </c>
      <c r="B22" s="3" t="s">
        <v>5</v>
      </c>
      <c r="C22" s="3">
        <v>8</v>
      </c>
    </row>
    <row r="23" spans="1:3" x14ac:dyDescent="0.25">
      <c r="A23" s="2">
        <v>41829</v>
      </c>
      <c r="B23" s="3" t="s">
        <v>5</v>
      </c>
      <c r="C23" s="3">
        <v>8</v>
      </c>
    </row>
    <row r="24" spans="1:3" x14ac:dyDescent="0.25">
      <c r="A24" s="2">
        <v>41823</v>
      </c>
      <c r="B24" s="3" t="s">
        <v>5</v>
      </c>
      <c r="C24" s="3">
        <v>8</v>
      </c>
    </row>
    <row r="25" spans="1:3" x14ac:dyDescent="0.25">
      <c r="A25" s="2">
        <v>41822</v>
      </c>
      <c r="B25" s="3" t="s">
        <v>5</v>
      </c>
      <c r="C25" s="3">
        <v>8</v>
      </c>
    </row>
    <row r="26" spans="1:3" x14ac:dyDescent="0.25">
      <c r="A26" s="2">
        <v>41821</v>
      </c>
      <c r="B26" s="3" t="s">
        <v>5</v>
      </c>
      <c r="C26" s="3">
        <v>8</v>
      </c>
    </row>
    <row r="27" spans="1:3" x14ac:dyDescent="0.25">
      <c r="A27" s="4">
        <v>41866</v>
      </c>
      <c r="B27" t="s">
        <v>5</v>
      </c>
      <c r="C27">
        <v>8</v>
      </c>
    </row>
    <row r="28" spans="1:3" x14ac:dyDescent="0.25">
      <c r="A28" s="4">
        <v>41865</v>
      </c>
      <c r="B28" t="s">
        <v>5</v>
      </c>
      <c r="C28">
        <v>8</v>
      </c>
    </row>
    <row r="29" spans="1:3" x14ac:dyDescent="0.25">
      <c r="A29" s="4">
        <v>41864</v>
      </c>
      <c r="B29" t="s">
        <v>5</v>
      </c>
      <c r="C29">
        <v>8</v>
      </c>
    </row>
    <row r="30" spans="1:3" x14ac:dyDescent="0.25">
      <c r="A30" s="4">
        <v>41863</v>
      </c>
      <c r="B30" t="s">
        <v>5</v>
      </c>
      <c r="C30">
        <v>8</v>
      </c>
    </row>
    <row r="31" spans="1:3" x14ac:dyDescent="0.25">
      <c r="A31" s="4">
        <v>41859</v>
      </c>
      <c r="B31" t="s">
        <v>5</v>
      </c>
      <c r="C31">
        <v>8</v>
      </c>
    </row>
    <row r="32" spans="1:3" x14ac:dyDescent="0.25">
      <c r="A32" s="4">
        <v>41858</v>
      </c>
      <c r="B32" t="s">
        <v>5</v>
      </c>
      <c r="C32">
        <v>8</v>
      </c>
    </row>
    <row r="33" spans="1:3" x14ac:dyDescent="0.25">
      <c r="A33" s="2">
        <v>41857</v>
      </c>
      <c r="B33" s="3" t="s">
        <v>5</v>
      </c>
      <c r="C33" s="3">
        <v>8</v>
      </c>
    </row>
    <row r="34" spans="1:3" x14ac:dyDescent="0.25">
      <c r="A34" s="2">
        <v>42123</v>
      </c>
      <c r="B34" s="3" t="s">
        <v>5</v>
      </c>
      <c r="C34" s="3">
        <v>8</v>
      </c>
    </row>
    <row r="35" spans="1:3" x14ac:dyDescent="0.25">
      <c r="A35" s="2">
        <v>42122</v>
      </c>
      <c r="B35" s="3" t="s">
        <v>5</v>
      </c>
      <c r="C35" s="3">
        <v>8</v>
      </c>
    </row>
    <row r="36" spans="1:3" x14ac:dyDescent="0.25">
      <c r="A36" s="2">
        <v>42121</v>
      </c>
      <c r="B36" s="3" t="s">
        <v>5</v>
      </c>
      <c r="C36" s="3">
        <v>8</v>
      </c>
    </row>
    <row r="37" spans="1:3" x14ac:dyDescent="0.25">
      <c r="A37" s="2">
        <v>42104</v>
      </c>
      <c r="B37" s="3" t="s">
        <v>5</v>
      </c>
      <c r="C37" s="3">
        <v>8</v>
      </c>
    </row>
    <row r="38" spans="1:3" x14ac:dyDescent="0.25">
      <c r="A38" s="2">
        <v>42103</v>
      </c>
      <c r="B38" s="3" t="s">
        <v>5</v>
      </c>
      <c r="C38" s="3">
        <v>8</v>
      </c>
    </row>
    <row r="39" spans="1:3" ht="18" customHeight="1" x14ac:dyDescent="0.25">
      <c r="A39" s="2">
        <v>42166</v>
      </c>
      <c r="B39" s="3" t="s">
        <v>5</v>
      </c>
      <c r="C39" s="3">
        <v>8</v>
      </c>
    </row>
    <row r="40" spans="1:3" ht="18" customHeight="1" x14ac:dyDescent="0.25">
      <c r="A40" s="2">
        <v>42160</v>
      </c>
      <c r="B40" s="3" t="s">
        <v>5</v>
      </c>
      <c r="C40" s="3">
        <v>8</v>
      </c>
    </row>
    <row r="41" spans="1:3" ht="18" customHeight="1" x14ac:dyDescent="0.25">
      <c r="A41" s="2">
        <v>42159</v>
      </c>
      <c r="B41" s="3" t="s">
        <v>5</v>
      </c>
      <c r="C41" s="3">
        <v>8</v>
      </c>
    </row>
    <row r="42" spans="1:3" ht="18" customHeight="1" x14ac:dyDescent="0.25">
      <c r="A42" s="2">
        <v>42153</v>
      </c>
      <c r="B42" s="3" t="s">
        <v>5</v>
      </c>
      <c r="C42" s="3">
        <v>8</v>
      </c>
    </row>
    <row r="43" spans="1:3" ht="18" customHeight="1" x14ac:dyDescent="0.25">
      <c r="A43" s="2">
        <v>42135</v>
      </c>
      <c r="B43" s="3" t="s">
        <v>5</v>
      </c>
      <c r="C43" s="3">
        <v>8</v>
      </c>
    </row>
    <row r="44" spans="1:3" x14ac:dyDescent="0.25">
      <c r="A44" s="2">
        <v>42128</v>
      </c>
      <c r="B44" s="3" t="s">
        <v>5</v>
      </c>
      <c r="C44" s="3">
        <v>8</v>
      </c>
    </row>
    <row r="45" spans="1:3" x14ac:dyDescent="0.25">
      <c r="A45" s="2"/>
      <c r="B45" s="8" t="s">
        <v>8</v>
      </c>
      <c r="C45" s="9">
        <f>SUM(C10:C44)</f>
        <v>280</v>
      </c>
    </row>
    <row r="46" spans="1:3" x14ac:dyDescent="0.25">
      <c r="A46" s="2"/>
      <c r="B46" s="3"/>
      <c r="C46" s="3"/>
    </row>
    <row r="47" spans="1:3" x14ac:dyDescent="0.25">
      <c r="A47" s="2">
        <v>42244</v>
      </c>
      <c r="B47" s="3" t="s">
        <v>5</v>
      </c>
      <c r="C47" s="3">
        <v>8</v>
      </c>
    </row>
    <row r="48" spans="1:3" x14ac:dyDescent="0.25">
      <c r="A48" s="2">
        <v>42243</v>
      </c>
      <c r="B48" s="3" t="s">
        <v>5</v>
      </c>
      <c r="C48" s="3">
        <v>8</v>
      </c>
    </row>
    <row r="49" spans="1:3" x14ac:dyDescent="0.25">
      <c r="A49" s="2">
        <v>42237</v>
      </c>
      <c r="B49" s="3" t="s">
        <v>5</v>
      </c>
      <c r="C49" s="3">
        <v>8</v>
      </c>
    </row>
    <row r="50" spans="1:3" x14ac:dyDescent="0.25">
      <c r="A50" s="2">
        <v>42236</v>
      </c>
      <c r="B50" s="3" t="s">
        <v>5</v>
      </c>
      <c r="C50" s="3">
        <v>8</v>
      </c>
    </row>
    <row r="51" spans="1:3" x14ac:dyDescent="0.25">
      <c r="A51" s="2">
        <v>42230</v>
      </c>
      <c r="B51" s="3" t="s">
        <v>5</v>
      </c>
      <c r="C51" s="3">
        <v>8</v>
      </c>
    </row>
    <row r="52" spans="1:3" x14ac:dyDescent="0.25">
      <c r="A52" s="2">
        <v>42229</v>
      </c>
      <c r="B52" s="3" t="s">
        <v>5</v>
      </c>
      <c r="C52" s="3">
        <v>8</v>
      </c>
    </row>
    <row r="53" spans="1:3" x14ac:dyDescent="0.25">
      <c r="A53" s="2">
        <v>42223</v>
      </c>
      <c r="B53" s="3" t="s">
        <v>5</v>
      </c>
      <c r="C53" s="3">
        <v>8</v>
      </c>
    </row>
    <row r="54" spans="1:3" x14ac:dyDescent="0.25">
      <c r="A54" s="2">
        <v>42222</v>
      </c>
      <c r="B54" s="3" t="s">
        <v>5</v>
      </c>
      <c r="C54" s="3">
        <v>8</v>
      </c>
    </row>
    <row r="55" spans="1:3" x14ac:dyDescent="0.25">
      <c r="A55" s="2">
        <v>42216</v>
      </c>
      <c r="B55" s="3" t="s">
        <v>5</v>
      </c>
      <c r="C55" s="3">
        <v>8</v>
      </c>
    </row>
    <row r="56" spans="1:3" x14ac:dyDescent="0.25">
      <c r="A56" s="2">
        <v>42215</v>
      </c>
      <c r="B56" s="3" t="s">
        <v>5</v>
      </c>
      <c r="C56" s="3">
        <v>8</v>
      </c>
    </row>
    <row r="57" spans="1:3" x14ac:dyDescent="0.25">
      <c r="A57" s="2">
        <v>42209</v>
      </c>
      <c r="B57" s="3" t="s">
        <v>5</v>
      </c>
      <c r="C57" s="3">
        <v>8</v>
      </c>
    </row>
    <row r="58" spans="1:3" x14ac:dyDescent="0.25">
      <c r="A58" s="2">
        <v>42208</v>
      </c>
      <c r="B58" s="3" t="s">
        <v>5</v>
      </c>
      <c r="C58" s="3">
        <v>8</v>
      </c>
    </row>
    <row r="59" spans="1:3" x14ac:dyDescent="0.25">
      <c r="A59" s="2">
        <v>42202</v>
      </c>
      <c r="B59" s="3" t="s">
        <v>5</v>
      </c>
      <c r="C59" s="3">
        <v>8</v>
      </c>
    </row>
    <row r="60" spans="1:3" x14ac:dyDescent="0.25">
      <c r="A60" s="2">
        <v>42201</v>
      </c>
      <c r="B60" s="3" t="s">
        <v>5</v>
      </c>
      <c r="C60" s="3">
        <v>8</v>
      </c>
    </row>
    <row r="61" spans="1:3" x14ac:dyDescent="0.25">
      <c r="A61" s="2">
        <v>42200</v>
      </c>
      <c r="B61" s="3" t="s">
        <v>5</v>
      </c>
      <c r="C61" s="3">
        <v>8</v>
      </c>
    </row>
    <row r="62" spans="1:3" x14ac:dyDescent="0.25">
      <c r="A62" s="2">
        <v>42195</v>
      </c>
      <c r="B62" s="3" t="s">
        <v>5</v>
      </c>
      <c r="C62" s="3">
        <v>8</v>
      </c>
    </row>
    <row r="63" spans="1:3" x14ac:dyDescent="0.25">
      <c r="A63" s="2">
        <v>42194</v>
      </c>
      <c r="B63" s="3" t="s">
        <v>5</v>
      </c>
      <c r="C63" s="3">
        <v>8</v>
      </c>
    </row>
    <row r="64" spans="1:3" x14ac:dyDescent="0.25">
      <c r="A64" s="2">
        <v>42193</v>
      </c>
      <c r="B64" s="3" t="s">
        <v>5</v>
      </c>
      <c r="C64" s="3">
        <v>8</v>
      </c>
    </row>
    <row r="65" spans="1:3" x14ac:dyDescent="0.25">
      <c r="A65" s="2">
        <v>42187</v>
      </c>
      <c r="B65" s="3" t="s">
        <v>5</v>
      </c>
      <c r="C65" s="3">
        <v>8</v>
      </c>
    </row>
    <row r="66" spans="1:3" x14ac:dyDescent="0.25">
      <c r="A66" s="2">
        <v>42186</v>
      </c>
      <c r="B66" s="3" t="s">
        <v>5</v>
      </c>
      <c r="C66" s="3">
        <v>8</v>
      </c>
    </row>
    <row r="67" spans="1:3" x14ac:dyDescent="0.25">
      <c r="A67" s="2">
        <v>42307</v>
      </c>
      <c r="B67" s="3" t="s">
        <v>5</v>
      </c>
      <c r="C67" s="3">
        <v>8</v>
      </c>
    </row>
    <row r="68" spans="1:3" x14ac:dyDescent="0.25">
      <c r="A68" s="2">
        <v>42275</v>
      </c>
      <c r="B68" s="3" t="s">
        <v>6</v>
      </c>
      <c r="C68" s="5">
        <v>-8</v>
      </c>
    </row>
    <row r="69" spans="1:3" x14ac:dyDescent="0.25">
      <c r="A69" s="2">
        <v>42275</v>
      </c>
      <c r="B69" s="3" t="s">
        <v>5</v>
      </c>
      <c r="C69" s="3">
        <v>8</v>
      </c>
    </row>
    <row r="70" spans="1:3" x14ac:dyDescent="0.25">
      <c r="A70" s="2">
        <v>42268</v>
      </c>
      <c r="B70" s="3" t="s">
        <v>6</v>
      </c>
      <c r="C70" s="5">
        <v>-8</v>
      </c>
    </row>
    <row r="71" spans="1:3" x14ac:dyDescent="0.25">
      <c r="A71" s="2">
        <v>42268</v>
      </c>
      <c r="B71" s="3" t="s">
        <v>5</v>
      </c>
      <c r="C71" s="3">
        <v>8</v>
      </c>
    </row>
    <row r="72" spans="1:3" x14ac:dyDescent="0.25">
      <c r="A72" s="2">
        <v>42261</v>
      </c>
      <c r="B72" s="3" t="s">
        <v>5</v>
      </c>
      <c r="C72" s="3">
        <v>8</v>
      </c>
    </row>
    <row r="73" spans="1:3" x14ac:dyDescent="0.25">
      <c r="A73" s="2">
        <v>42361</v>
      </c>
      <c r="C73" s="3">
        <v>8</v>
      </c>
    </row>
    <row r="74" spans="1:3" x14ac:dyDescent="0.25">
      <c r="A74" s="2">
        <v>42467</v>
      </c>
      <c r="B74" s="3" t="s">
        <v>5</v>
      </c>
      <c r="C74" s="3">
        <v>8</v>
      </c>
    </row>
    <row r="75" spans="1:3" x14ac:dyDescent="0.25">
      <c r="A75" s="2">
        <v>42466</v>
      </c>
      <c r="B75" s="3" t="s">
        <v>5</v>
      </c>
      <c r="C75" s="3">
        <v>8</v>
      </c>
    </row>
    <row r="76" spans="1:3" x14ac:dyDescent="0.25">
      <c r="A76" s="2">
        <v>42461</v>
      </c>
      <c r="B76" s="3" t="s">
        <v>5</v>
      </c>
      <c r="C76" s="3">
        <v>8</v>
      </c>
    </row>
    <row r="77" spans="1:3" x14ac:dyDescent="0.25">
      <c r="A77" s="2">
        <v>42517</v>
      </c>
      <c r="B77" s="3" t="s">
        <v>5</v>
      </c>
      <c r="C77" s="3">
        <v>8</v>
      </c>
    </row>
    <row r="78" spans="1:3" x14ac:dyDescent="0.25">
      <c r="A78" s="2">
        <v>42534</v>
      </c>
      <c r="B78" s="3" t="s">
        <v>5</v>
      </c>
      <c r="C78" s="3">
        <v>8</v>
      </c>
    </row>
    <row r="79" spans="1:3" x14ac:dyDescent="0.25">
      <c r="A79" s="2">
        <v>42545</v>
      </c>
      <c r="B79" s="3" t="s">
        <v>5</v>
      </c>
      <c r="C79" s="3">
        <v>8</v>
      </c>
    </row>
    <row r="80" spans="1:3" x14ac:dyDescent="0.25">
      <c r="A80" s="2">
        <v>42541</v>
      </c>
      <c r="B80" s="3" t="s">
        <v>5</v>
      </c>
      <c r="C80" s="3">
        <v>8</v>
      </c>
    </row>
    <row r="81" spans="1:3" x14ac:dyDescent="0.25">
      <c r="A81" s="2"/>
      <c r="B81" s="8" t="s">
        <v>9</v>
      </c>
      <c r="C81" s="9">
        <f>SUM(C47:C80)</f>
        <v>240</v>
      </c>
    </row>
    <row r="82" spans="1:3" x14ac:dyDescent="0.25">
      <c r="A82" s="2">
        <v>42578</v>
      </c>
      <c r="B82" s="3" t="s">
        <v>5</v>
      </c>
      <c r="C82" s="3">
        <v>8</v>
      </c>
    </row>
    <row r="83" spans="1:3" x14ac:dyDescent="0.25">
      <c r="A83" s="2">
        <v>42577</v>
      </c>
      <c r="B83" s="3" t="s">
        <v>5</v>
      </c>
      <c r="C83" s="3">
        <v>8</v>
      </c>
    </row>
    <row r="84" spans="1:3" x14ac:dyDescent="0.25">
      <c r="A84" s="2">
        <v>42576</v>
      </c>
      <c r="B84" s="3" t="s">
        <v>5</v>
      </c>
      <c r="C84" s="3">
        <v>8</v>
      </c>
    </row>
    <row r="85" spans="1:3" x14ac:dyDescent="0.25">
      <c r="A85" s="2">
        <v>42573</v>
      </c>
      <c r="B85" s="3" t="s">
        <v>5</v>
      </c>
      <c r="C85" s="3">
        <v>8</v>
      </c>
    </row>
    <row r="86" spans="1:3" x14ac:dyDescent="0.25">
      <c r="A86" s="2">
        <v>42571</v>
      </c>
      <c r="B86" s="3" t="s">
        <v>5</v>
      </c>
      <c r="C86" s="3">
        <v>8</v>
      </c>
    </row>
    <row r="87" spans="1:3" x14ac:dyDescent="0.25">
      <c r="A87" s="2">
        <v>42569</v>
      </c>
      <c r="B87" s="3" t="s">
        <v>5</v>
      </c>
      <c r="C87" s="3">
        <v>8</v>
      </c>
    </row>
    <row r="88" spans="1:3" x14ac:dyDescent="0.25">
      <c r="A88" s="2">
        <v>42566</v>
      </c>
      <c r="B88" s="3" t="s">
        <v>5</v>
      </c>
      <c r="C88" s="3">
        <v>8</v>
      </c>
    </row>
    <row r="89" spans="1:3" x14ac:dyDescent="0.25">
      <c r="A89" s="2">
        <v>42565</v>
      </c>
      <c r="B89" s="3" t="s">
        <v>5</v>
      </c>
      <c r="C89" s="3">
        <v>8</v>
      </c>
    </row>
    <row r="90" spans="1:3" x14ac:dyDescent="0.25">
      <c r="A90" s="2">
        <v>42556</v>
      </c>
      <c r="B90" s="3" t="s">
        <v>5</v>
      </c>
      <c r="C90" s="3">
        <v>8</v>
      </c>
    </row>
    <row r="91" spans="1:3" x14ac:dyDescent="0.25">
      <c r="A91" s="2">
        <v>42552</v>
      </c>
      <c r="B91" s="3" t="s">
        <v>5</v>
      </c>
      <c r="C91" s="3">
        <v>8</v>
      </c>
    </row>
    <row r="92" spans="1:3" x14ac:dyDescent="0.25">
      <c r="A92" s="2">
        <v>42601</v>
      </c>
      <c r="B92" s="3" t="s">
        <v>5</v>
      </c>
      <c r="C92" s="3">
        <v>8</v>
      </c>
    </row>
    <row r="93" spans="1:3" x14ac:dyDescent="0.25">
      <c r="A93" s="2">
        <v>42600</v>
      </c>
      <c r="B93" s="3" t="s">
        <v>5</v>
      </c>
      <c r="C93" s="3">
        <v>8</v>
      </c>
    </row>
    <row r="94" spans="1:3" x14ac:dyDescent="0.25">
      <c r="A94" s="2">
        <v>42599</v>
      </c>
      <c r="B94" s="3" t="s">
        <v>5</v>
      </c>
      <c r="C94" s="3">
        <v>8</v>
      </c>
    </row>
    <row r="95" spans="1:3" x14ac:dyDescent="0.25">
      <c r="A95" s="2">
        <v>42594</v>
      </c>
      <c r="B95" s="3" t="s">
        <v>5</v>
      </c>
      <c r="C95" s="3">
        <v>8</v>
      </c>
    </row>
    <row r="96" spans="1:3" x14ac:dyDescent="0.25">
      <c r="A96" s="2">
        <v>42593</v>
      </c>
      <c r="B96" s="3" t="s">
        <v>5</v>
      </c>
      <c r="C96" s="3">
        <v>8</v>
      </c>
    </row>
    <row r="97" spans="1:3" x14ac:dyDescent="0.25">
      <c r="A97" s="2">
        <v>42592</v>
      </c>
      <c r="B97" s="3" t="s">
        <v>5</v>
      </c>
      <c r="C97" s="3">
        <v>8</v>
      </c>
    </row>
    <row r="98" spans="1:3" x14ac:dyDescent="0.25">
      <c r="A98" s="2">
        <v>42587</v>
      </c>
      <c r="B98" s="3" t="s">
        <v>5</v>
      </c>
      <c r="C98" s="3">
        <v>8</v>
      </c>
    </row>
    <row r="99" spans="1:3" x14ac:dyDescent="0.25">
      <c r="A99" s="2">
        <v>42586</v>
      </c>
      <c r="B99" s="3" t="s">
        <v>5</v>
      </c>
      <c r="C99" s="3">
        <v>8</v>
      </c>
    </row>
    <row r="100" spans="1:3" x14ac:dyDescent="0.25">
      <c r="A100" s="2">
        <v>42585</v>
      </c>
      <c r="B100" s="3" t="s">
        <v>5</v>
      </c>
      <c r="C100" s="3">
        <v>8</v>
      </c>
    </row>
    <row r="101" spans="1:3" x14ac:dyDescent="0.25">
      <c r="A101" s="2">
        <v>42584</v>
      </c>
      <c r="B101" s="3" t="s">
        <v>5</v>
      </c>
      <c r="C101" s="3">
        <v>8</v>
      </c>
    </row>
    <row r="102" spans="1:3" x14ac:dyDescent="0.25">
      <c r="A102" s="2">
        <v>42583</v>
      </c>
      <c r="B102" s="3" t="s">
        <v>5</v>
      </c>
      <c r="C102" s="3">
        <v>8</v>
      </c>
    </row>
    <row r="103" spans="1:3" x14ac:dyDescent="0.25">
      <c r="A103" s="2">
        <v>42762</v>
      </c>
      <c r="B103" s="3" t="s">
        <v>5</v>
      </c>
      <c r="C103" s="3">
        <v>8</v>
      </c>
    </row>
    <row r="104" spans="1:3" x14ac:dyDescent="0.25">
      <c r="A104" s="2">
        <v>42755</v>
      </c>
      <c r="B104" s="3" t="s">
        <v>5</v>
      </c>
      <c r="C104" s="3">
        <v>8</v>
      </c>
    </row>
    <row r="105" spans="1:3" x14ac:dyDescent="0.25">
      <c r="A105" s="2">
        <v>42733</v>
      </c>
      <c r="B105" s="3" t="s">
        <v>5</v>
      </c>
      <c r="C105" s="3">
        <v>8</v>
      </c>
    </row>
    <row r="106" spans="1:3" x14ac:dyDescent="0.25">
      <c r="A106" s="2">
        <v>42725</v>
      </c>
      <c r="B106" s="3" t="s">
        <v>5</v>
      </c>
      <c r="C106" s="3">
        <v>8</v>
      </c>
    </row>
    <row r="107" spans="1:3" x14ac:dyDescent="0.25">
      <c r="A107" s="2">
        <v>42671</v>
      </c>
      <c r="B107" s="3" t="s">
        <v>5</v>
      </c>
      <c r="C107" s="3">
        <v>8</v>
      </c>
    </row>
    <row r="108" spans="1:3" x14ac:dyDescent="0.25">
      <c r="A108" s="2">
        <v>42657</v>
      </c>
      <c r="B108" s="3" t="s">
        <v>5</v>
      </c>
      <c r="C108" s="3">
        <v>8</v>
      </c>
    </row>
    <row r="109" spans="1:3" x14ac:dyDescent="0.25">
      <c r="A109" s="2">
        <v>42643</v>
      </c>
      <c r="B109" s="3" t="s">
        <v>5</v>
      </c>
      <c r="C109" s="3">
        <v>8</v>
      </c>
    </row>
    <row r="110" spans="1:3" x14ac:dyDescent="0.25">
      <c r="A110" s="2">
        <v>42629</v>
      </c>
      <c r="B110" s="3" t="s">
        <v>5</v>
      </c>
      <c r="C110" s="3">
        <v>8</v>
      </c>
    </row>
    <row r="111" spans="1:3" x14ac:dyDescent="0.25">
      <c r="B111" s="8" t="s">
        <v>10</v>
      </c>
      <c r="C111" s="7">
        <f>SUM(C82:C110)</f>
        <v>232</v>
      </c>
    </row>
  </sheetData>
  <mergeCells count="2">
    <mergeCell ref="A1:I1"/>
    <mergeCell ref="A2:I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0580D-2075-47BC-9762-2A4FE73D6077}">
  <dimension ref="A1:M81"/>
  <sheetViews>
    <sheetView workbookViewId="0">
      <selection activeCell="E20" sqref="E20"/>
    </sheetView>
  </sheetViews>
  <sheetFormatPr defaultRowHeight="15" x14ac:dyDescent="0.25"/>
  <cols>
    <col min="2" max="2" width="10.7109375" bestFit="1" customWidth="1"/>
    <col min="3" max="3" width="54.5703125" customWidth="1"/>
    <col min="5" max="5" width="54.28515625" customWidth="1"/>
  </cols>
  <sheetData>
    <row r="1" spans="1:13" x14ac:dyDescent="0.25">
      <c r="A1" s="56" t="s">
        <v>94</v>
      </c>
      <c r="B1" s="56"/>
      <c r="C1" s="56"/>
      <c r="D1" s="56"/>
      <c r="E1" s="56"/>
      <c r="F1" s="56"/>
      <c r="G1" s="56"/>
      <c r="H1" s="56"/>
      <c r="I1" s="56"/>
    </row>
    <row r="3" spans="1:13" x14ac:dyDescent="0.25">
      <c r="A3" s="54" t="s">
        <v>131</v>
      </c>
      <c r="B3" s="54"/>
      <c r="C3" s="54"/>
      <c r="D3" s="54"/>
      <c r="E3" s="54"/>
      <c r="F3" s="54"/>
      <c r="G3" s="54"/>
      <c r="H3" s="54"/>
      <c r="I3" s="54"/>
      <c r="K3" s="39"/>
      <c r="L3">
        <f>D33+D34+D35+D37+D38+D39+D41+D42+D43+D44+D45+D46+D47+D49+D50+D51+D52+D53+D54+D57+D56+D58+D59+D60+D61+D62+D63</f>
        <v>800</v>
      </c>
      <c r="M3" t="s">
        <v>128</v>
      </c>
    </row>
    <row r="4" spans="1:13" x14ac:dyDescent="0.25">
      <c r="A4" s="54"/>
      <c r="B4" s="54"/>
      <c r="C4" s="54"/>
      <c r="D4" s="54"/>
      <c r="E4" s="54"/>
      <c r="F4" s="54"/>
      <c r="G4" s="54"/>
      <c r="H4" s="54"/>
      <c r="I4" s="54"/>
    </row>
    <row r="5" spans="1:13" x14ac:dyDescent="0.25">
      <c r="A5" s="54"/>
      <c r="B5" s="54"/>
      <c r="C5" s="54"/>
      <c r="D5" s="54"/>
      <c r="E5" s="54"/>
      <c r="F5" s="54"/>
      <c r="G5" s="54"/>
      <c r="H5" s="54"/>
      <c r="I5" s="54"/>
    </row>
    <row r="6" spans="1:13" x14ac:dyDescent="0.25">
      <c r="A6" s="54"/>
      <c r="B6" s="54"/>
      <c r="C6" s="54"/>
      <c r="D6" s="54"/>
      <c r="E6" s="54"/>
      <c r="F6" s="54"/>
      <c r="G6" s="54"/>
      <c r="H6" s="54"/>
      <c r="I6" s="54"/>
    </row>
    <row r="7" spans="1:13" x14ac:dyDescent="0.25">
      <c r="A7" s="54"/>
      <c r="B7" s="54"/>
      <c r="C7" s="54"/>
      <c r="D7" s="54"/>
      <c r="E7" s="54"/>
      <c r="F7" s="54"/>
      <c r="G7" s="54"/>
      <c r="H7" s="54"/>
      <c r="I7" s="54"/>
    </row>
    <row r="9" spans="1:13" x14ac:dyDescent="0.25">
      <c r="B9" s="17" t="s">
        <v>2</v>
      </c>
      <c r="C9" s="17" t="s">
        <v>14</v>
      </c>
      <c r="D9" s="17" t="s">
        <v>15</v>
      </c>
      <c r="E9" s="17" t="s">
        <v>92</v>
      </c>
    </row>
    <row r="10" spans="1:13" x14ac:dyDescent="0.25">
      <c r="B10" s="4">
        <v>41044</v>
      </c>
      <c r="C10" t="s">
        <v>23</v>
      </c>
      <c r="D10">
        <v>112</v>
      </c>
    </row>
    <row r="11" spans="1:13" x14ac:dyDescent="0.25">
      <c r="B11" s="4"/>
      <c r="C11" s="11" t="s">
        <v>67</v>
      </c>
      <c r="D11" s="7">
        <f>SUM(D10)</f>
        <v>112</v>
      </c>
    </row>
    <row r="12" spans="1:13" x14ac:dyDescent="0.25">
      <c r="B12" s="10">
        <v>41410</v>
      </c>
      <c r="C12" s="12" t="s">
        <v>22</v>
      </c>
      <c r="D12" s="12">
        <v>112</v>
      </c>
    </row>
    <row r="13" spans="1:13" x14ac:dyDescent="0.25">
      <c r="B13" s="10"/>
      <c r="C13" s="14" t="s">
        <v>66</v>
      </c>
      <c r="D13" s="13">
        <f>SUM(D12)</f>
        <v>112</v>
      </c>
    </row>
    <row r="14" spans="1:13" x14ac:dyDescent="0.25">
      <c r="B14" s="10">
        <v>41540</v>
      </c>
      <c r="C14" s="12" t="s">
        <v>21</v>
      </c>
      <c r="D14" s="12">
        <v>8</v>
      </c>
    </row>
    <row r="15" spans="1:13" x14ac:dyDescent="0.25">
      <c r="B15" s="10">
        <v>41568</v>
      </c>
      <c r="C15" s="12" t="s">
        <v>21</v>
      </c>
      <c r="D15" s="12">
        <v>8</v>
      </c>
    </row>
    <row r="16" spans="1:13" x14ac:dyDescent="0.25">
      <c r="B16" s="10">
        <v>41575</v>
      </c>
      <c r="C16" s="12" t="s">
        <v>20</v>
      </c>
      <c r="D16" s="12">
        <v>8</v>
      </c>
    </row>
    <row r="17" spans="2:4" x14ac:dyDescent="0.25">
      <c r="B17" s="10">
        <v>41596</v>
      </c>
      <c r="C17" s="12" t="s">
        <v>19</v>
      </c>
      <c r="D17" s="12">
        <v>8</v>
      </c>
    </row>
    <row r="18" spans="2:4" x14ac:dyDescent="0.25">
      <c r="B18" s="10">
        <v>41603</v>
      </c>
      <c r="C18" s="12" t="s">
        <v>19</v>
      </c>
      <c r="D18" s="12">
        <v>8</v>
      </c>
    </row>
    <row r="19" spans="2:4" x14ac:dyDescent="0.25">
      <c r="B19" s="10">
        <v>41631</v>
      </c>
      <c r="C19" s="12" t="s">
        <v>17</v>
      </c>
      <c r="D19" s="12">
        <v>8</v>
      </c>
    </row>
    <row r="20" spans="2:4" x14ac:dyDescent="0.25">
      <c r="B20" s="10">
        <v>41635</v>
      </c>
      <c r="C20" s="12" t="s">
        <v>17</v>
      </c>
      <c r="D20" s="12">
        <v>8</v>
      </c>
    </row>
    <row r="21" spans="2:4" x14ac:dyDescent="0.25">
      <c r="B21" s="10">
        <v>41652</v>
      </c>
      <c r="C21" s="12" t="s">
        <v>18</v>
      </c>
      <c r="D21" s="12">
        <v>8</v>
      </c>
    </row>
    <row r="22" spans="2:4" x14ac:dyDescent="0.25">
      <c r="B22" s="10">
        <v>41666</v>
      </c>
      <c r="C22" s="12" t="s">
        <v>18</v>
      </c>
      <c r="D22" s="12">
        <v>8</v>
      </c>
    </row>
    <row r="23" spans="2:4" x14ac:dyDescent="0.25">
      <c r="B23" s="10">
        <v>41680</v>
      </c>
      <c r="C23" s="12" t="s">
        <v>17</v>
      </c>
      <c r="D23" s="12">
        <v>8</v>
      </c>
    </row>
    <row r="24" spans="2:4" x14ac:dyDescent="0.25">
      <c r="B24" s="10">
        <v>41694</v>
      </c>
      <c r="C24" s="12" t="s">
        <v>17</v>
      </c>
      <c r="D24" s="12">
        <v>8</v>
      </c>
    </row>
    <row r="25" spans="2:4" x14ac:dyDescent="0.25">
      <c r="B25" s="10">
        <v>41715</v>
      </c>
      <c r="C25" s="12" t="s">
        <v>17</v>
      </c>
      <c r="D25" s="12">
        <v>8</v>
      </c>
    </row>
    <row r="26" spans="2:4" x14ac:dyDescent="0.25">
      <c r="B26" s="10">
        <v>41722</v>
      </c>
      <c r="C26" s="12" t="s">
        <v>5</v>
      </c>
      <c r="D26" s="12">
        <v>8</v>
      </c>
    </row>
    <row r="27" spans="2:4" x14ac:dyDescent="0.25">
      <c r="B27" s="10">
        <v>41750</v>
      </c>
      <c r="C27" s="12" t="s">
        <v>17</v>
      </c>
      <c r="D27" s="12">
        <v>8</v>
      </c>
    </row>
    <row r="28" spans="2:4" x14ac:dyDescent="0.25">
      <c r="B28" s="10">
        <v>41757</v>
      </c>
      <c r="C28" s="12" t="s">
        <v>17</v>
      </c>
      <c r="D28" s="12">
        <v>8</v>
      </c>
    </row>
    <row r="29" spans="2:4" x14ac:dyDescent="0.25">
      <c r="B29" s="10">
        <v>41771</v>
      </c>
      <c r="C29" s="12" t="s">
        <v>16</v>
      </c>
      <c r="D29" s="12">
        <v>8</v>
      </c>
    </row>
    <row r="30" spans="2:4" x14ac:dyDescent="0.25">
      <c r="B30" s="10"/>
      <c r="C30" s="14" t="s">
        <v>68</v>
      </c>
      <c r="D30" s="13">
        <f>SUM(D14:D29)</f>
        <v>128</v>
      </c>
    </row>
    <row r="31" spans="2:4" x14ac:dyDescent="0.25">
      <c r="B31" s="10">
        <v>41778</v>
      </c>
      <c r="C31" s="12" t="s">
        <v>16</v>
      </c>
      <c r="D31" s="12">
        <v>8</v>
      </c>
    </row>
    <row r="32" spans="2:4" x14ac:dyDescent="0.25">
      <c r="B32" s="4">
        <v>41912</v>
      </c>
      <c r="C32" t="s">
        <v>29</v>
      </c>
      <c r="D32">
        <v>24</v>
      </c>
    </row>
    <row r="33" spans="2:5" x14ac:dyDescent="0.25">
      <c r="B33" s="4">
        <v>41943</v>
      </c>
      <c r="C33" t="s">
        <v>28</v>
      </c>
      <c r="D33" s="39">
        <v>24</v>
      </c>
      <c r="E33" s="55" t="s">
        <v>127</v>
      </c>
    </row>
    <row r="34" spans="2:5" x14ac:dyDescent="0.25">
      <c r="B34" s="4">
        <v>41969</v>
      </c>
      <c r="C34" t="s">
        <v>27</v>
      </c>
      <c r="D34" s="39">
        <v>24</v>
      </c>
      <c r="E34" s="55"/>
    </row>
    <row r="35" spans="2:5" x14ac:dyDescent="0.25">
      <c r="B35" s="4">
        <v>42003</v>
      </c>
      <c r="C35" t="s">
        <v>26</v>
      </c>
      <c r="D35" s="39">
        <v>24</v>
      </c>
      <c r="E35" s="55"/>
    </row>
    <row r="36" spans="2:5" x14ac:dyDescent="0.25">
      <c r="B36" s="4">
        <v>42035</v>
      </c>
      <c r="C36" t="s">
        <v>25</v>
      </c>
      <c r="D36">
        <v>24</v>
      </c>
    </row>
    <row r="37" spans="2:5" ht="15" customHeight="1" x14ac:dyDescent="0.25">
      <c r="B37" s="4">
        <v>42063</v>
      </c>
      <c r="C37" t="s">
        <v>24</v>
      </c>
      <c r="D37" s="39">
        <v>24</v>
      </c>
      <c r="E37" s="55" t="s">
        <v>93</v>
      </c>
    </row>
    <row r="38" spans="2:5" x14ac:dyDescent="0.25">
      <c r="B38" s="4">
        <v>42094</v>
      </c>
      <c r="C38" t="s">
        <v>24</v>
      </c>
      <c r="D38" s="39">
        <v>24</v>
      </c>
      <c r="E38" s="55"/>
    </row>
    <row r="39" spans="2:5" x14ac:dyDescent="0.25">
      <c r="B39" s="4">
        <v>42124</v>
      </c>
      <c r="C39" t="s">
        <v>30</v>
      </c>
      <c r="D39" s="39">
        <v>24</v>
      </c>
      <c r="E39" s="55"/>
    </row>
    <row r="40" spans="2:5" x14ac:dyDescent="0.25">
      <c r="B40" s="4"/>
      <c r="C40" s="11" t="s">
        <v>8</v>
      </c>
      <c r="D40" s="7">
        <f>SUM(D31:D39)</f>
        <v>200</v>
      </c>
    </row>
    <row r="41" spans="2:5" x14ac:dyDescent="0.25">
      <c r="B41" s="4">
        <v>42356</v>
      </c>
      <c r="C41" t="s">
        <v>31</v>
      </c>
      <c r="D41" s="39">
        <v>24</v>
      </c>
      <c r="E41" s="55" t="s">
        <v>93</v>
      </c>
    </row>
    <row r="42" spans="2:5" x14ac:dyDescent="0.25">
      <c r="B42" s="4">
        <v>42398</v>
      </c>
      <c r="C42" t="s">
        <v>34</v>
      </c>
      <c r="D42" s="39">
        <v>24</v>
      </c>
      <c r="E42" s="55"/>
    </row>
    <row r="43" spans="2:5" x14ac:dyDescent="0.25">
      <c r="B43" s="4">
        <v>42429</v>
      </c>
      <c r="C43" t="s">
        <v>33</v>
      </c>
      <c r="D43" s="39">
        <v>24</v>
      </c>
      <c r="E43" s="55"/>
    </row>
    <row r="44" spans="2:5" x14ac:dyDescent="0.25">
      <c r="B44" s="4">
        <v>42460</v>
      </c>
      <c r="C44" t="s">
        <v>32</v>
      </c>
      <c r="D44" s="39">
        <v>24</v>
      </c>
      <c r="E44" s="55"/>
    </row>
    <row r="45" spans="2:5" x14ac:dyDescent="0.25">
      <c r="B45" s="4">
        <v>42489</v>
      </c>
      <c r="C45" t="s">
        <v>35</v>
      </c>
      <c r="D45" s="39">
        <v>32</v>
      </c>
      <c r="E45" s="55"/>
    </row>
    <row r="46" spans="2:5" x14ac:dyDescent="0.25">
      <c r="B46" s="4">
        <v>42521</v>
      </c>
      <c r="C46" t="s">
        <v>36</v>
      </c>
      <c r="D46" s="39">
        <v>24</v>
      </c>
      <c r="E46" s="55"/>
    </row>
    <row r="47" spans="2:5" x14ac:dyDescent="0.25">
      <c r="B47" s="4">
        <v>42551</v>
      </c>
      <c r="C47" t="s">
        <v>37</v>
      </c>
      <c r="D47" s="39">
        <v>24</v>
      </c>
      <c r="E47" s="55"/>
    </row>
    <row r="48" spans="2:5" x14ac:dyDescent="0.25">
      <c r="B48" s="4"/>
      <c r="C48" s="11" t="s">
        <v>9</v>
      </c>
      <c r="D48" s="7">
        <f>SUM(D41:D47)</f>
        <v>176</v>
      </c>
    </row>
    <row r="49" spans="2:5" x14ac:dyDescent="0.25">
      <c r="B49" s="4">
        <v>42580</v>
      </c>
      <c r="C49" t="s">
        <v>38</v>
      </c>
      <c r="D49" s="39">
        <v>24</v>
      </c>
      <c r="E49" s="55" t="s">
        <v>93</v>
      </c>
    </row>
    <row r="50" spans="2:5" x14ac:dyDescent="0.25">
      <c r="B50" s="4">
        <v>42766</v>
      </c>
      <c r="C50" t="s">
        <v>40</v>
      </c>
      <c r="D50" s="39">
        <v>24</v>
      </c>
      <c r="E50" s="55"/>
    </row>
    <row r="51" spans="2:5" x14ac:dyDescent="0.25">
      <c r="B51" s="4">
        <v>42825</v>
      </c>
      <c r="C51" t="s">
        <v>39</v>
      </c>
      <c r="D51" s="39">
        <v>24</v>
      </c>
      <c r="E51" s="55"/>
    </row>
    <row r="52" spans="2:5" x14ac:dyDescent="0.25">
      <c r="B52" s="4">
        <v>42855</v>
      </c>
      <c r="C52" t="s">
        <v>44</v>
      </c>
      <c r="D52" s="39">
        <v>40</v>
      </c>
      <c r="E52" s="55"/>
    </row>
    <row r="53" spans="2:5" x14ac:dyDescent="0.25">
      <c r="B53" s="4">
        <v>42886</v>
      </c>
      <c r="C53" t="s">
        <v>43</v>
      </c>
      <c r="D53" s="39">
        <v>40</v>
      </c>
      <c r="E53" s="55"/>
    </row>
    <row r="54" spans="2:5" x14ac:dyDescent="0.25">
      <c r="B54" s="4">
        <v>42916</v>
      </c>
      <c r="C54" t="s">
        <v>42</v>
      </c>
      <c r="D54" s="39">
        <v>32</v>
      </c>
      <c r="E54" s="55"/>
    </row>
    <row r="55" spans="2:5" x14ac:dyDescent="0.25">
      <c r="B55" s="4"/>
      <c r="C55" s="11" t="s">
        <v>10</v>
      </c>
      <c r="D55" s="7">
        <f>SUM(D49:D54)</f>
        <v>184</v>
      </c>
    </row>
    <row r="56" spans="2:5" x14ac:dyDescent="0.25">
      <c r="B56" s="4">
        <v>42947</v>
      </c>
      <c r="C56" t="s">
        <v>41</v>
      </c>
      <c r="D56" s="39">
        <v>48</v>
      </c>
      <c r="E56" s="55" t="s">
        <v>93</v>
      </c>
    </row>
    <row r="57" spans="2:5" x14ac:dyDescent="0.25">
      <c r="B57" s="4">
        <v>43100</v>
      </c>
      <c r="C57" t="s">
        <v>53</v>
      </c>
      <c r="D57" s="39">
        <v>24</v>
      </c>
      <c r="E57" s="55"/>
    </row>
    <row r="58" spans="2:5" x14ac:dyDescent="0.25">
      <c r="B58" s="4">
        <v>43131</v>
      </c>
      <c r="C58" t="s">
        <v>52</v>
      </c>
      <c r="D58" s="39">
        <v>24</v>
      </c>
      <c r="E58" s="55"/>
    </row>
    <row r="59" spans="2:5" x14ac:dyDescent="0.25">
      <c r="B59" s="4">
        <v>43159</v>
      </c>
      <c r="C59" t="s">
        <v>51</v>
      </c>
      <c r="D59" s="39">
        <v>32</v>
      </c>
      <c r="E59" s="55"/>
    </row>
    <row r="60" spans="2:5" x14ac:dyDescent="0.25">
      <c r="B60" s="4">
        <v>43190</v>
      </c>
      <c r="C60" t="s">
        <v>50</v>
      </c>
      <c r="D60" s="39">
        <v>32</v>
      </c>
      <c r="E60" s="55"/>
    </row>
    <row r="61" spans="2:5" x14ac:dyDescent="0.25">
      <c r="B61" s="4">
        <v>43220</v>
      </c>
      <c r="C61" t="s">
        <v>49</v>
      </c>
      <c r="D61" s="39">
        <v>48</v>
      </c>
      <c r="E61" s="55"/>
    </row>
    <row r="62" spans="2:5" x14ac:dyDescent="0.25">
      <c r="B62" s="4">
        <v>43251</v>
      </c>
      <c r="C62" t="s">
        <v>48</v>
      </c>
      <c r="D62" s="39">
        <v>40</v>
      </c>
      <c r="E62" s="55"/>
    </row>
    <row r="63" spans="2:5" x14ac:dyDescent="0.25">
      <c r="B63" s="4">
        <v>43281</v>
      </c>
      <c r="C63" t="s">
        <v>47</v>
      </c>
      <c r="D63" s="39">
        <v>48</v>
      </c>
      <c r="E63" s="55"/>
    </row>
    <row r="64" spans="2:5" x14ac:dyDescent="0.25">
      <c r="B64" s="4"/>
      <c r="C64" s="11" t="s">
        <v>69</v>
      </c>
      <c r="D64" s="7">
        <f>SUM(D56:D63)</f>
        <v>296</v>
      </c>
    </row>
    <row r="65" spans="2:5" ht="15" customHeight="1" x14ac:dyDescent="0.25">
      <c r="B65" s="4">
        <v>43312</v>
      </c>
      <c r="C65" t="s">
        <v>46</v>
      </c>
      <c r="D65">
        <v>48</v>
      </c>
      <c r="E65" s="16"/>
    </row>
    <row r="66" spans="2:5" x14ac:dyDescent="0.25">
      <c r="B66" s="4">
        <v>43343</v>
      </c>
      <c r="C66" t="s">
        <v>45</v>
      </c>
      <c r="D66">
        <v>32</v>
      </c>
      <c r="E66" s="16"/>
    </row>
    <row r="67" spans="2:5" x14ac:dyDescent="0.25">
      <c r="B67" s="4">
        <v>43371</v>
      </c>
      <c r="C67" t="s">
        <v>64</v>
      </c>
      <c r="D67">
        <v>32</v>
      </c>
      <c r="E67" s="16"/>
    </row>
    <row r="68" spans="2:5" x14ac:dyDescent="0.25">
      <c r="B68" s="4">
        <v>43404</v>
      </c>
      <c r="C68" t="s">
        <v>63</v>
      </c>
      <c r="D68">
        <v>24</v>
      </c>
      <c r="E68" s="16"/>
    </row>
    <row r="69" spans="2:5" x14ac:dyDescent="0.25">
      <c r="B69" s="4">
        <v>43434</v>
      </c>
      <c r="C69" t="s">
        <v>61</v>
      </c>
      <c r="D69">
        <v>24</v>
      </c>
      <c r="E69" s="16"/>
    </row>
    <row r="70" spans="2:5" x14ac:dyDescent="0.25">
      <c r="B70" s="4">
        <v>43434</v>
      </c>
      <c r="C70" t="s">
        <v>62</v>
      </c>
      <c r="D70">
        <v>32</v>
      </c>
      <c r="E70" s="16"/>
    </row>
    <row r="71" spans="2:5" x14ac:dyDescent="0.25">
      <c r="B71" s="4">
        <v>43496</v>
      </c>
      <c r="C71" t="s">
        <v>60</v>
      </c>
      <c r="D71">
        <v>24</v>
      </c>
      <c r="E71" s="16"/>
    </row>
    <row r="72" spans="2:5" x14ac:dyDescent="0.25">
      <c r="B72" s="4">
        <v>43524</v>
      </c>
      <c r="C72" t="s">
        <v>59</v>
      </c>
      <c r="D72">
        <v>32</v>
      </c>
      <c r="E72" s="16"/>
    </row>
    <row r="73" spans="2:5" x14ac:dyDescent="0.25">
      <c r="B73" s="4">
        <v>43555</v>
      </c>
      <c r="C73" t="s">
        <v>58</v>
      </c>
      <c r="D73">
        <v>32</v>
      </c>
      <c r="E73" s="16"/>
    </row>
    <row r="74" spans="2:5" x14ac:dyDescent="0.25">
      <c r="B74" s="4">
        <v>43585</v>
      </c>
      <c r="C74" t="s">
        <v>57</v>
      </c>
      <c r="D74">
        <v>32</v>
      </c>
      <c r="E74" s="16"/>
    </row>
    <row r="75" spans="2:5" x14ac:dyDescent="0.25">
      <c r="B75" s="4">
        <v>43585</v>
      </c>
      <c r="C75" t="s">
        <v>57</v>
      </c>
      <c r="D75">
        <v>32</v>
      </c>
      <c r="E75" s="16"/>
    </row>
    <row r="76" spans="2:5" x14ac:dyDescent="0.25">
      <c r="B76" s="4">
        <v>43616</v>
      </c>
      <c r="C76" t="s">
        <v>56</v>
      </c>
      <c r="D76">
        <v>32</v>
      </c>
      <c r="E76" s="16"/>
    </row>
    <row r="77" spans="2:5" x14ac:dyDescent="0.25">
      <c r="B77" s="4">
        <v>43646</v>
      </c>
      <c r="C77" t="s">
        <v>55</v>
      </c>
      <c r="D77">
        <v>32</v>
      </c>
      <c r="E77" s="16"/>
    </row>
    <row r="78" spans="2:5" x14ac:dyDescent="0.25">
      <c r="B78" s="4"/>
      <c r="C78" s="11" t="s">
        <v>70</v>
      </c>
      <c r="D78" s="7">
        <f>SUM(D65:D77)</f>
        <v>408</v>
      </c>
    </row>
    <row r="79" spans="2:5" ht="25.5" customHeight="1" x14ac:dyDescent="0.25">
      <c r="B79" s="4">
        <v>43677</v>
      </c>
      <c r="C79" t="s">
        <v>54</v>
      </c>
      <c r="D79">
        <v>32</v>
      </c>
      <c r="E79" s="16"/>
    </row>
    <row r="80" spans="2:5" ht="21" customHeight="1" x14ac:dyDescent="0.25">
      <c r="B80" s="4">
        <v>43708</v>
      </c>
      <c r="C80" t="s">
        <v>65</v>
      </c>
      <c r="D80">
        <v>16</v>
      </c>
      <c r="E80" s="16"/>
    </row>
    <row r="81" spans="3:4" x14ac:dyDescent="0.25">
      <c r="C81" s="11" t="s">
        <v>71</v>
      </c>
      <c r="D81" s="7">
        <f>SUM(D79:D80)</f>
        <v>48</v>
      </c>
    </row>
  </sheetData>
  <autoFilter ref="B9:D9" xr:uid="{AB90580D-2075-47BC-9762-2A4FE73D6077}">
    <sortState xmlns:xlrd2="http://schemas.microsoft.com/office/spreadsheetml/2017/richdata2" ref="B10:D72">
      <sortCondition ref="B9"/>
    </sortState>
  </autoFilter>
  <mergeCells count="7">
    <mergeCell ref="E56:E63"/>
    <mergeCell ref="A1:I1"/>
    <mergeCell ref="A3:I7"/>
    <mergeCell ref="E33:E35"/>
    <mergeCell ref="E37:E39"/>
    <mergeCell ref="E41:E47"/>
    <mergeCell ref="E49:E5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F3219-B64D-46A8-808A-4C56105BA26F}">
  <dimension ref="A1:I25"/>
  <sheetViews>
    <sheetView workbookViewId="0">
      <selection activeCell="F36" sqref="F36"/>
    </sheetView>
  </sheetViews>
  <sheetFormatPr defaultRowHeight="15" x14ac:dyDescent="0.25"/>
  <cols>
    <col min="1" max="1" width="10.42578125" customWidth="1"/>
    <col min="5" max="5" width="11.42578125" bestFit="1" customWidth="1"/>
    <col min="8" max="8" width="14.85546875" bestFit="1" customWidth="1"/>
    <col min="9" max="9" width="57.7109375" customWidth="1"/>
  </cols>
  <sheetData>
    <row r="1" spans="1:9" x14ac:dyDescent="0.25">
      <c r="A1" t="s">
        <v>129</v>
      </c>
    </row>
    <row r="3" spans="1:9" x14ac:dyDescent="0.25">
      <c r="A3" s="54" t="s">
        <v>130</v>
      </c>
      <c r="B3" s="54"/>
      <c r="C3" s="54"/>
      <c r="D3" s="54"/>
      <c r="E3" s="54"/>
      <c r="F3" s="54"/>
      <c r="G3" s="54"/>
      <c r="H3" s="54"/>
      <c r="I3" s="54"/>
    </row>
    <row r="4" spans="1:9" x14ac:dyDescent="0.25">
      <c r="A4" s="54"/>
      <c r="B4" s="54"/>
      <c r="C4" s="54"/>
      <c r="D4" s="54"/>
      <c r="E4" s="54"/>
      <c r="F4" s="54"/>
      <c r="G4" s="54"/>
      <c r="H4" s="54"/>
      <c r="I4" s="54"/>
    </row>
    <row r="5" spans="1:9" ht="21" customHeight="1" x14ac:dyDescent="0.25">
      <c r="A5" s="54"/>
      <c r="B5" s="54"/>
      <c r="C5" s="54"/>
      <c r="D5" s="54"/>
      <c r="E5" s="54"/>
      <c r="F5" s="54"/>
      <c r="G5" s="54"/>
      <c r="H5" s="54"/>
      <c r="I5" s="54"/>
    </row>
    <row r="6" spans="1:9" ht="21.75" customHeight="1" x14ac:dyDescent="0.25">
      <c r="A6" s="54"/>
      <c r="B6" s="54"/>
      <c r="C6" s="54"/>
      <c r="D6" s="54"/>
      <c r="E6" s="54"/>
      <c r="F6" s="54"/>
      <c r="G6" s="54"/>
      <c r="H6" s="54"/>
      <c r="I6" s="54"/>
    </row>
    <row r="7" spans="1:9" ht="21.75" customHeight="1" x14ac:dyDescent="0.25">
      <c r="A7" s="54"/>
      <c r="B7" s="54"/>
      <c r="C7" s="54"/>
      <c r="D7" s="54"/>
      <c r="E7" s="54"/>
      <c r="F7" s="54"/>
      <c r="G7" s="54"/>
      <c r="H7" s="54"/>
      <c r="I7" s="54"/>
    </row>
    <row r="8" spans="1:9" x14ac:dyDescent="0.25">
      <c r="A8" s="54"/>
      <c r="B8" s="54"/>
      <c r="C8" s="54"/>
      <c r="D8" s="54"/>
      <c r="E8" s="54"/>
      <c r="F8" s="54"/>
      <c r="G8" s="54"/>
      <c r="H8" s="54"/>
      <c r="I8" s="54"/>
    </row>
    <row r="9" spans="1:9" ht="15.75" thickBot="1" x14ac:dyDescent="0.3"/>
    <row r="10" spans="1:9" ht="15.75" thickBot="1" x14ac:dyDescent="0.3">
      <c r="A10" s="50" t="s">
        <v>121</v>
      </c>
      <c r="B10" s="51" t="s">
        <v>0</v>
      </c>
      <c r="C10" s="51" t="s">
        <v>1</v>
      </c>
      <c r="D10" s="51" t="s">
        <v>12</v>
      </c>
      <c r="E10" s="51" t="s">
        <v>85</v>
      </c>
      <c r="F10" s="51" t="s">
        <v>13</v>
      </c>
      <c r="G10" s="51" t="s">
        <v>11</v>
      </c>
      <c r="H10" s="51" t="s">
        <v>89</v>
      </c>
      <c r="I10" s="52" t="s">
        <v>86</v>
      </c>
    </row>
    <row r="11" spans="1:9" x14ac:dyDescent="0.25">
      <c r="A11" s="41">
        <v>39630</v>
      </c>
      <c r="B11" s="42">
        <f>8*12</f>
        <v>96</v>
      </c>
      <c r="C11" s="42">
        <v>0</v>
      </c>
      <c r="D11" s="42">
        <v>0</v>
      </c>
      <c r="E11" s="42">
        <v>0</v>
      </c>
      <c r="F11" s="42">
        <f>B11-C11-D11+E11</f>
        <v>96</v>
      </c>
      <c r="G11" s="42">
        <v>96</v>
      </c>
      <c r="H11" s="43">
        <f>G11/8</f>
        <v>12</v>
      </c>
      <c r="I11" s="44"/>
    </row>
    <row r="12" spans="1:9" x14ac:dyDescent="0.25">
      <c r="A12" s="45">
        <v>39995</v>
      </c>
      <c r="B12" s="33">
        <v>96</v>
      </c>
      <c r="C12" s="33">
        <v>0</v>
      </c>
      <c r="D12" s="33">
        <v>0</v>
      </c>
      <c r="E12" s="33">
        <v>0</v>
      </c>
      <c r="F12" s="33">
        <f>G11+B12-C12-D12+E12</f>
        <v>192</v>
      </c>
      <c r="G12" s="33">
        <v>192</v>
      </c>
      <c r="H12" s="40">
        <f t="shared" ref="H12:H24" si="0">G12/8</f>
        <v>24</v>
      </c>
      <c r="I12" s="46"/>
    </row>
    <row r="13" spans="1:9" x14ac:dyDescent="0.25">
      <c r="A13" s="45">
        <v>40360</v>
      </c>
      <c r="B13" s="33">
        <v>96</v>
      </c>
      <c r="C13" s="33">
        <v>0</v>
      </c>
      <c r="D13" s="33">
        <v>0</v>
      </c>
      <c r="E13" s="33">
        <v>0</v>
      </c>
      <c r="F13" s="33">
        <f t="shared" ref="F13:F25" si="1">G12+B13-C13-D13+E13</f>
        <v>288</v>
      </c>
      <c r="G13" s="33">
        <v>288</v>
      </c>
      <c r="H13" s="40">
        <f t="shared" si="0"/>
        <v>36</v>
      </c>
      <c r="I13" s="46"/>
    </row>
    <row r="14" spans="1:9" x14ac:dyDescent="0.25">
      <c r="A14" s="45">
        <v>40725</v>
      </c>
      <c r="B14" s="33">
        <v>96</v>
      </c>
      <c r="C14" s="33">
        <v>0</v>
      </c>
      <c r="D14" s="33">
        <v>0</v>
      </c>
      <c r="E14" s="33">
        <v>0</v>
      </c>
      <c r="F14" s="33">
        <f t="shared" si="1"/>
        <v>384</v>
      </c>
      <c r="G14" s="33">
        <v>384</v>
      </c>
      <c r="H14" s="40">
        <f t="shared" si="0"/>
        <v>48</v>
      </c>
      <c r="I14" s="46"/>
    </row>
    <row r="15" spans="1:9" x14ac:dyDescent="0.25">
      <c r="A15" s="45">
        <v>41091</v>
      </c>
      <c r="B15" s="33">
        <v>96</v>
      </c>
      <c r="C15" s="33">
        <v>0</v>
      </c>
      <c r="D15" s="33">
        <v>0</v>
      </c>
      <c r="E15" s="33">
        <v>0</v>
      </c>
      <c r="F15" s="33">
        <f t="shared" si="1"/>
        <v>480</v>
      </c>
      <c r="G15" s="33">
        <v>480</v>
      </c>
      <c r="H15" s="40">
        <f t="shared" si="0"/>
        <v>60</v>
      </c>
      <c r="I15" s="46"/>
    </row>
    <row r="16" spans="1:9" x14ac:dyDescent="0.25">
      <c r="A16" s="45">
        <v>41456</v>
      </c>
      <c r="B16" s="33">
        <v>96</v>
      </c>
      <c r="C16" s="33">
        <f>'Sick Used'!C9</f>
        <v>8</v>
      </c>
      <c r="D16" s="33">
        <v>0</v>
      </c>
      <c r="E16" s="33">
        <v>0</v>
      </c>
      <c r="F16" s="33">
        <f t="shared" si="1"/>
        <v>568</v>
      </c>
      <c r="G16" s="33">
        <v>568</v>
      </c>
      <c r="H16" s="40">
        <f t="shared" si="0"/>
        <v>71</v>
      </c>
      <c r="I16" s="46"/>
    </row>
    <row r="17" spans="1:9" x14ac:dyDescent="0.25">
      <c r="A17" s="45">
        <v>41821</v>
      </c>
      <c r="B17" s="33">
        <v>96</v>
      </c>
      <c r="C17" s="33">
        <f>'Sick Used'!C13</f>
        <v>10.5</v>
      </c>
      <c r="D17" s="33">
        <v>0</v>
      </c>
      <c r="E17" s="33">
        <v>0</v>
      </c>
      <c r="F17" s="33">
        <f t="shared" si="1"/>
        <v>653.5</v>
      </c>
      <c r="G17" s="33">
        <v>653.5</v>
      </c>
      <c r="H17" s="40">
        <f t="shared" si="0"/>
        <v>81.6875</v>
      </c>
      <c r="I17" s="46"/>
    </row>
    <row r="18" spans="1:9" x14ac:dyDescent="0.25">
      <c r="A18" s="45">
        <v>42186</v>
      </c>
      <c r="B18" s="33">
        <v>96</v>
      </c>
      <c r="C18" s="33">
        <f>'Sick Used'!C20</f>
        <v>48</v>
      </c>
      <c r="D18" s="33">
        <v>0</v>
      </c>
      <c r="E18" s="33">
        <v>0</v>
      </c>
      <c r="F18" s="33">
        <f t="shared" si="1"/>
        <v>701.5</v>
      </c>
      <c r="G18" s="33">
        <v>701.5</v>
      </c>
      <c r="H18" s="40">
        <f t="shared" si="0"/>
        <v>87.6875</v>
      </c>
      <c r="I18" s="46"/>
    </row>
    <row r="19" spans="1:9" x14ac:dyDescent="0.25">
      <c r="A19" s="45">
        <v>42552</v>
      </c>
      <c r="B19" s="33">
        <v>96</v>
      </c>
      <c r="C19" s="33">
        <f>'Sick Used'!C24</f>
        <v>20</v>
      </c>
      <c r="D19" s="33">
        <v>0</v>
      </c>
      <c r="E19" s="33">
        <v>0</v>
      </c>
      <c r="F19" s="33">
        <f t="shared" si="1"/>
        <v>777.5</v>
      </c>
      <c r="G19" s="33">
        <v>775.5</v>
      </c>
      <c r="H19" s="40">
        <f t="shared" si="0"/>
        <v>96.9375</v>
      </c>
      <c r="I19" s="46"/>
    </row>
    <row r="20" spans="1:9" x14ac:dyDescent="0.25">
      <c r="A20" s="45">
        <v>42917</v>
      </c>
      <c r="B20" s="33">
        <v>96</v>
      </c>
      <c r="C20" s="33">
        <f>'Sick Used'!C27</f>
        <v>11</v>
      </c>
      <c r="D20" s="33">
        <v>0</v>
      </c>
      <c r="E20" s="33">
        <v>-142</v>
      </c>
      <c r="F20" s="33">
        <f t="shared" si="1"/>
        <v>718.5</v>
      </c>
      <c r="G20" s="33">
        <v>718.5</v>
      </c>
      <c r="H20" s="40">
        <f t="shared" si="0"/>
        <v>89.8125</v>
      </c>
      <c r="I20" s="46" t="s">
        <v>87</v>
      </c>
    </row>
    <row r="21" spans="1:9" x14ac:dyDescent="0.25">
      <c r="A21" s="45">
        <v>43282</v>
      </c>
      <c r="B21" s="33">
        <v>96</v>
      </c>
      <c r="C21" s="40">
        <f>-('Sick Used'!C30)</f>
        <v>5.8100000000000005</v>
      </c>
      <c r="D21" s="33">
        <v>0</v>
      </c>
      <c r="E21" s="33">
        <v>0</v>
      </c>
      <c r="F21" s="33">
        <f t="shared" si="1"/>
        <v>808.69</v>
      </c>
      <c r="G21" s="33">
        <v>808.69</v>
      </c>
      <c r="H21" s="40">
        <f t="shared" si="0"/>
        <v>101.08625000000001</v>
      </c>
      <c r="I21" s="46"/>
    </row>
    <row r="22" spans="1:9" x14ac:dyDescent="0.25">
      <c r="A22" s="45">
        <v>43647</v>
      </c>
      <c r="B22" s="33">
        <v>96</v>
      </c>
      <c r="C22" s="33">
        <v>0</v>
      </c>
      <c r="D22" s="33">
        <v>0</v>
      </c>
      <c r="E22" s="33">
        <v>0</v>
      </c>
      <c r="F22" s="33">
        <f t="shared" si="1"/>
        <v>904.69</v>
      </c>
      <c r="G22" s="33">
        <v>904.69</v>
      </c>
      <c r="H22" s="40">
        <f t="shared" si="0"/>
        <v>113.08625000000001</v>
      </c>
      <c r="I22" s="46"/>
    </row>
    <row r="23" spans="1:9" x14ac:dyDescent="0.25">
      <c r="A23" s="45">
        <v>44013</v>
      </c>
      <c r="B23" s="33">
        <v>96</v>
      </c>
      <c r="C23" s="33">
        <v>0</v>
      </c>
      <c r="D23" s="33">
        <v>0</v>
      </c>
      <c r="E23" s="33">
        <v>0</v>
      </c>
      <c r="F23" s="33">
        <f t="shared" si="1"/>
        <v>1000.69</v>
      </c>
      <c r="G23" s="33">
        <v>1000.69</v>
      </c>
      <c r="H23" s="40">
        <f t="shared" si="0"/>
        <v>125.08625000000001</v>
      </c>
      <c r="I23" s="46"/>
    </row>
    <row r="24" spans="1:9" x14ac:dyDescent="0.25">
      <c r="A24" s="45">
        <v>44378</v>
      </c>
      <c r="B24" s="33">
        <v>96</v>
      </c>
      <c r="C24" s="33">
        <f>'Sick Used'!C70</f>
        <v>252</v>
      </c>
      <c r="D24" s="33">
        <v>0</v>
      </c>
      <c r="E24" s="33">
        <f>'Sick Used'!C42</f>
        <v>-197.18</v>
      </c>
      <c r="F24" s="33">
        <f t="shared" si="1"/>
        <v>647.51</v>
      </c>
      <c r="G24" s="33">
        <v>647.51</v>
      </c>
      <c r="H24" s="40">
        <f t="shared" si="0"/>
        <v>80.938749999999999</v>
      </c>
      <c r="I24" s="46" t="s">
        <v>88</v>
      </c>
    </row>
    <row r="25" spans="1:9" ht="15.75" thickBot="1" x14ac:dyDescent="0.3">
      <c r="A25" s="47">
        <v>44743</v>
      </c>
      <c r="B25" s="48">
        <v>96</v>
      </c>
      <c r="C25" s="48">
        <f>'Sick Used'!C111</f>
        <v>625.11</v>
      </c>
      <c r="D25" s="48">
        <v>0</v>
      </c>
      <c r="E25" s="48">
        <v>0</v>
      </c>
      <c r="F25" s="48">
        <f t="shared" si="1"/>
        <v>118.39999999999998</v>
      </c>
      <c r="G25" s="48"/>
      <c r="H25" s="48"/>
      <c r="I25" s="49" t="s">
        <v>96</v>
      </c>
    </row>
  </sheetData>
  <mergeCells count="1">
    <mergeCell ref="A3: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3FBD1-DE26-4B48-A9D6-0519CC770DED}">
  <dimension ref="A1:F111"/>
  <sheetViews>
    <sheetView workbookViewId="0">
      <selection activeCell="C31" sqref="C31:C35"/>
    </sheetView>
  </sheetViews>
  <sheetFormatPr defaultRowHeight="15" x14ac:dyDescent="0.25"/>
  <cols>
    <col min="1" max="1" width="15.5703125" customWidth="1"/>
    <col min="2" max="2" width="93.140625" style="21" customWidth="1"/>
    <col min="3" max="3" width="11.28515625" customWidth="1"/>
    <col min="4" max="4" width="124" customWidth="1"/>
  </cols>
  <sheetData>
    <row r="1" spans="1:3" x14ac:dyDescent="0.25">
      <c r="A1" s="56" t="s">
        <v>95</v>
      </c>
      <c r="B1" s="56"/>
      <c r="C1" s="56"/>
    </row>
    <row r="2" spans="1:3" x14ac:dyDescent="0.25">
      <c r="A2" s="54" t="s">
        <v>119</v>
      </c>
      <c r="B2" s="54"/>
      <c r="C2" s="54"/>
    </row>
    <row r="3" spans="1:3" x14ac:dyDescent="0.25">
      <c r="A3" s="54"/>
      <c r="B3" s="54"/>
      <c r="C3" s="54"/>
    </row>
    <row r="4" spans="1:3" x14ac:dyDescent="0.25">
      <c r="A4" s="54"/>
      <c r="B4" s="54"/>
      <c r="C4" s="54"/>
    </row>
    <row r="5" spans="1:3" x14ac:dyDescent="0.25">
      <c r="A5" s="54"/>
      <c r="B5" s="54"/>
      <c r="C5" s="54"/>
    </row>
    <row r="7" spans="1:3" x14ac:dyDescent="0.25">
      <c r="A7" s="17" t="s">
        <v>73</v>
      </c>
      <c r="B7" s="18" t="s">
        <v>3</v>
      </c>
      <c r="C7" s="17" t="s">
        <v>15</v>
      </c>
    </row>
    <row r="8" spans="1:3" x14ac:dyDescent="0.25">
      <c r="A8" s="10">
        <v>41354</v>
      </c>
      <c r="B8" s="19" t="s">
        <v>76</v>
      </c>
      <c r="C8" s="12">
        <v>8</v>
      </c>
    </row>
    <row r="9" spans="1:3" x14ac:dyDescent="0.25">
      <c r="A9" s="10"/>
      <c r="B9" s="20" t="s">
        <v>66</v>
      </c>
      <c r="C9" s="13">
        <f>SUM(C8)</f>
        <v>8</v>
      </c>
    </row>
    <row r="10" spans="1:3" x14ac:dyDescent="0.25">
      <c r="A10" s="10">
        <v>41563</v>
      </c>
      <c r="B10" s="19" t="s">
        <v>75</v>
      </c>
      <c r="C10" s="12">
        <v>2.5</v>
      </c>
    </row>
    <row r="11" spans="1:3" x14ac:dyDescent="0.25">
      <c r="A11" s="10">
        <v>41571</v>
      </c>
      <c r="B11" s="19" t="s">
        <v>75</v>
      </c>
      <c r="C11" s="12">
        <v>4</v>
      </c>
    </row>
    <row r="12" spans="1:3" x14ac:dyDescent="0.25">
      <c r="A12" s="10">
        <v>41693</v>
      </c>
      <c r="B12" s="19" t="s">
        <v>74</v>
      </c>
      <c r="C12" s="12">
        <v>4</v>
      </c>
    </row>
    <row r="13" spans="1:3" x14ac:dyDescent="0.25">
      <c r="A13" s="10"/>
      <c r="B13" s="20" t="s">
        <v>68</v>
      </c>
      <c r="C13" s="13">
        <f>SUM(C10:C12)</f>
        <v>10.5</v>
      </c>
    </row>
    <row r="14" spans="1:3" x14ac:dyDescent="0.25">
      <c r="A14" s="4">
        <v>42044</v>
      </c>
      <c r="B14" s="21" t="s">
        <v>75</v>
      </c>
      <c r="C14">
        <v>8</v>
      </c>
    </row>
    <row r="15" spans="1:3" x14ac:dyDescent="0.25">
      <c r="A15" s="4">
        <v>42145</v>
      </c>
      <c r="B15" s="21" t="s">
        <v>75</v>
      </c>
      <c r="C15">
        <v>8</v>
      </c>
    </row>
    <row r="16" spans="1:3" x14ac:dyDescent="0.25">
      <c r="A16" s="4">
        <v>42146</v>
      </c>
      <c r="B16" s="21" t="s">
        <v>75</v>
      </c>
      <c r="C16">
        <v>8</v>
      </c>
    </row>
    <row r="17" spans="1:6" x14ac:dyDescent="0.25">
      <c r="A17" s="4">
        <v>42150</v>
      </c>
      <c r="B17" s="21" t="s">
        <v>75</v>
      </c>
      <c r="C17">
        <v>8</v>
      </c>
    </row>
    <row r="18" spans="1:6" x14ac:dyDescent="0.25">
      <c r="A18" s="4">
        <v>42151</v>
      </c>
      <c r="B18" s="21" t="s">
        <v>75</v>
      </c>
      <c r="C18">
        <v>8</v>
      </c>
    </row>
    <row r="19" spans="1:6" ht="16.5" customHeight="1" x14ac:dyDescent="0.25">
      <c r="A19" s="4">
        <v>42152</v>
      </c>
      <c r="B19" s="21" t="s">
        <v>75</v>
      </c>
      <c r="C19">
        <v>8</v>
      </c>
    </row>
    <row r="20" spans="1:6" ht="16.5" customHeight="1" x14ac:dyDescent="0.25">
      <c r="A20" s="4"/>
      <c r="B20" s="22" t="s">
        <v>8</v>
      </c>
      <c r="C20" s="7">
        <f>SUM(C14:C19)</f>
        <v>48</v>
      </c>
    </row>
    <row r="21" spans="1:6" x14ac:dyDescent="0.25">
      <c r="A21" s="4">
        <v>42425</v>
      </c>
      <c r="B21" s="21" t="s">
        <v>77</v>
      </c>
      <c r="C21">
        <v>8</v>
      </c>
    </row>
    <row r="22" spans="1:6" x14ac:dyDescent="0.25">
      <c r="A22" s="4">
        <v>42446</v>
      </c>
      <c r="B22" s="21" t="s">
        <v>75</v>
      </c>
      <c r="C22">
        <v>4</v>
      </c>
    </row>
    <row r="23" spans="1:6" x14ac:dyDescent="0.25">
      <c r="A23" s="4">
        <v>42472</v>
      </c>
      <c r="B23" s="21" t="s">
        <v>75</v>
      </c>
      <c r="C23">
        <v>8</v>
      </c>
    </row>
    <row r="24" spans="1:6" x14ac:dyDescent="0.25">
      <c r="A24" s="4"/>
      <c r="B24" s="22" t="s">
        <v>9</v>
      </c>
      <c r="C24" s="7">
        <f>SUM(C21:C23)</f>
        <v>20</v>
      </c>
    </row>
    <row r="25" spans="1:6" x14ac:dyDescent="0.25">
      <c r="A25" s="4">
        <v>42607</v>
      </c>
      <c r="B25" s="21" t="s">
        <v>75</v>
      </c>
      <c r="C25">
        <v>3</v>
      </c>
    </row>
    <row r="26" spans="1:6" x14ac:dyDescent="0.25">
      <c r="A26" s="4">
        <v>42843</v>
      </c>
      <c r="B26" s="21" t="s">
        <v>75</v>
      </c>
      <c r="C26">
        <v>8</v>
      </c>
    </row>
    <row r="27" spans="1:6" x14ac:dyDescent="0.25">
      <c r="A27" s="4"/>
      <c r="B27" s="22" t="s">
        <v>10</v>
      </c>
      <c r="C27" s="7">
        <f>SUM(C25:C26)</f>
        <v>11</v>
      </c>
    </row>
    <row r="28" spans="1:6" x14ac:dyDescent="0.25">
      <c r="A28" s="4">
        <v>43397</v>
      </c>
      <c r="B28" s="21" t="s">
        <v>78</v>
      </c>
      <c r="C28" s="5">
        <v>-16</v>
      </c>
    </row>
    <row r="29" spans="1:6" x14ac:dyDescent="0.25">
      <c r="A29" s="4">
        <v>43707</v>
      </c>
      <c r="B29" s="21" t="s">
        <v>79</v>
      </c>
      <c r="C29">
        <v>10.19</v>
      </c>
    </row>
    <row r="30" spans="1:6" x14ac:dyDescent="0.25">
      <c r="B30" s="23" t="s">
        <v>69</v>
      </c>
      <c r="C30" s="15">
        <f>SUM(C28:C29)</f>
        <v>-5.8100000000000005</v>
      </c>
    </row>
    <row r="31" spans="1:6" x14ac:dyDescent="0.25">
      <c r="A31" s="24">
        <v>44222</v>
      </c>
      <c r="B31" s="25" t="s">
        <v>117</v>
      </c>
      <c r="C31" s="26">
        <v>8</v>
      </c>
      <c r="D31" s="27" t="s">
        <v>118</v>
      </c>
      <c r="E31" s="27"/>
      <c r="F31" s="27"/>
    </row>
    <row r="32" spans="1:6" x14ac:dyDescent="0.25">
      <c r="A32" s="24">
        <v>44223</v>
      </c>
      <c r="B32" s="25" t="s">
        <v>117</v>
      </c>
      <c r="C32" s="26">
        <v>8</v>
      </c>
      <c r="D32" s="27" t="s">
        <v>118</v>
      </c>
      <c r="E32" s="27"/>
      <c r="F32" s="27"/>
    </row>
    <row r="33" spans="1:6" x14ac:dyDescent="0.25">
      <c r="A33" s="24">
        <v>44236</v>
      </c>
      <c r="B33" s="25" t="s">
        <v>117</v>
      </c>
      <c r="C33" s="26">
        <v>8</v>
      </c>
      <c r="D33" s="27" t="s">
        <v>118</v>
      </c>
      <c r="E33" s="27"/>
      <c r="F33" s="27"/>
    </row>
    <row r="34" spans="1:6" x14ac:dyDescent="0.25">
      <c r="A34" s="24">
        <v>44237</v>
      </c>
      <c r="B34" s="25" t="s">
        <v>117</v>
      </c>
      <c r="C34" s="26">
        <v>8</v>
      </c>
      <c r="D34" s="27" t="s">
        <v>118</v>
      </c>
      <c r="E34" s="27"/>
      <c r="F34" s="27"/>
    </row>
    <row r="35" spans="1:6" x14ac:dyDescent="0.25">
      <c r="A35" s="24">
        <v>44243</v>
      </c>
      <c r="B35" s="25" t="s">
        <v>117</v>
      </c>
      <c r="C35" s="26">
        <v>8</v>
      </c>
      <c r="D35" s="27" t="s">
        <v>118</v>
      </c>
      <c r="E35" s="27"/>
      <c r="F35" s="27"/>
    </row>
    <row r="36" spans="1:6" x14ac:dyDescent="0.25">
      <c r="A36" s="4">
        <v>44263</v>
      </c>
      <c r="B36" s="21" t="s">
        <v>80</v>
      </c>
      <c r="C36">
        <v>8</v>
      </c>
    </row>
    <row r="37" spans="1:6" x14ac:dyDescent="0.25">
      <c r="A37" s="4">
        <v>44264</v>
      </c>
      <c r="B37" s="21" t="s">
        <v>80</v>
      </c>
      <c r="C37">
        <v>8</v>
      </c>
    </row>
    <row r="38" spans="1:6" x14ac:dyDescent="0.25">
      <c r="A38" s="4">
        <v>44265</v>
      </c>
      <c r="B38" s="21" t="s">
        <v>80</v>
      </c>
      <c r="C38">
        <v>8</v>
      </c>
    </row>
    <row r="39" spans="1:6" x14ac:dyDescent="0.25">
      <c r="A39" s="4">
        <v>44265</v>
      </c>
      <c r="B39" s="21" t="s">
        <v>80</v>
      </c>
      <c r="C39">
        <v>8</v>
      </c>
    </row>
    <row r="40" spans="1:6" x14ac:dyDescent="0.25">
      <c r="A40" s="4">
        <v>44285</v>
      </c>
      <c r="B40" s="21" t="s">
        <v>80</v>
      </c>
      <c r="C40">
        <v>8</v>
      </c>
    </row>
    <row r="41" spans="1:6" x14ac:dyDescent="0.25">
      <c r="A41" s="4">
        <v>44286</v>
      </c>
      <c r="B41" s="21" t="s">
        <v>80</v>
      </c>
      <c r="C41">
        <v>8</v>
      </c>
    </row>
    <row r="42" spans="1:6" ht="30" x14ac:dyDescent="0.25">
      <c r="A42" s="4">
        <v>44305</v>
      </c>
      <c r="B42" s="21" t="s">
        <v>81</v>
      </c>
      <c r="C42" s="5">
        <v>-197.18</v>
      </c>
    </row>
    <row r="43" spans="1:6" x14ac:dyDescent="0.25">
      <c r="A43" s="4">
        <v>44319</v>
      </c>
      <c r="B43" s="21" t="s">
        <v>80</v>
      </c>
      <c r="C43">
        <v>8</v>
      </c>
    </row>
    <row r="44" spans="1:6" x14ac:dyDescent="0.25">
      <c r="A44" s="1">
        <v>44319</v>
      </c>
      <c r="B44" s="21" t="s">
        <v>80</v>
      </c>
      <c r="C44">
        <v>4</v>
      </c>
    </row>
    <row r="45" spans="1:6" x14ac:dyDescent="0.25">
      <c r="A45" s="4">
        <v>44320</v>
      </c>
      <c r="B45" s="21" t="s">
        <v>80</v>
      </c>
      <c r="C45">
        <v>8</v>
      </c>
    </row>
    <row r="46" spans="1:6" x14ac:dyDescent="0.25">
      <c r="A46" s="4">
        <v>44321</v>
      </c>
      <c r="B46" s="21" t="s">
        <v>80</v>
      </c>
      <c r="C46">
        <v>8</v>
      </c>
    </row>
    <row r="47" spans="1:6" x14ac:dyDescent="0.25">
      <c r="A47" s="4">
        <v>44326</v>
      </c>
      <c r="B47" s="21" t="s">
        <v>80</v>
      </c>
      <c r="C47">
        <v>8</v>
      </c>
    </row>
    <row r="48" spans="1:6" x14ac:dyDescent="0.25">
      <c r="A48" s="4">
        <v>44327</v>
      </c>
      <c r="B48" s="21" t="s">
        <v>80</v>
      </c>
      <c r="C48">
        <v>8</v>
      </c>
    </row>
    <row r="49" spans="1:3" x14ac:dyDescent="0.25">
      <c r="A49" s="4">
        <v>44328</v>
      </c>
      <c r="B49" s="21" t="s">
        <v>80</v>
      </c>
      <c r="C49">
        <v>8</v>
      </c>
    </row>
    <row r="50" spans="1:3" x14ac:dyDescent="0.25">
      <c r="A50" s="4">
        <v>44328</v>
      </c>
      <c r="B50" s="21" t="s">
        <v>80</v>
      </c>
      <c r="C50">
        <v>8</v>
      </c>
    </row>
    <row r="51" spans="1:3" x14ac:dyDescent="0.25">
      <c r="A51" s="4">
        <v>44333</v>
      </c>
      <c r="B51" s="21" t="s">
        <v>80</v>
      </c>
      <c r="C51">
        <v>8</v>
      </c>
    </row>
    <row r="52" spans="1:3" x14ac:dyDescent="0.25">
      <c r="A52" s="4">
        <v>44334</v>
      </c>
      <c r="B52" s="21" t="s">
        <v>80</v>
      </c>
      <c r="C52">
        <v>8</v>
      </c>
    </row>
    <row r="53" spans="1:3" x14ac:dyDescent="0.25">
      <c r="A53" s="4">
        <v>44335</v>
      </c>
      <c r="B53" s="21" t="s">
        <v>80</v>
      </c>
      <c r="C53">
        <v>8</v>
      </c>
    </row>
    <row r="54" spans="1:3" x14ac:dyDescent="0.25">
      <c r="A54" s="4">
        <v>44337</v>
      </c>
      <c r="B54" s="21" t="s">
        <v>82</v>
      </c>
      <c r="C54" s="5">
        <v>-8</v>
      </c>
    </row>
    <row r="55" spans="1:3" x14ac:dyDescent="0.25">
      <c r="A55" s="4">
        <v>44340</v>
      </c>
      <c r="B55" s="21" t="s">
        <v>80</v>
      </c>
      <c r="C55">
        <v>8</v>
      </c>
    </row>
    <row r="56" spans="1:3" x14ac:dyDescent="0.25">
      <c r="A56" s="4">
        <v>44341</v>
      </c>
      <c r="B56" s="21" t="s">
        <v>80</v>
      </c>
      <c r="C56">
        <v>8</v>
      </c>
    </row>
    <row r="57" spans="1:3" x14ac:dyDescent="0.25">
      <c r="A57" s="4">
        <v>44342</v>
      </c>
      <c r="B57" s="21" t="s">
        <v>80</v>
      </c>
      <c r="C57">
        <v>8</v>
      </c>
    </row>
    <row r="58" spans="1:3" x14ac:dyDescent="0.25">
      <c r="A58" s="4">
        <v>44348</v>
      </c>
      <c r="B58" s="21" t="s">
        <v>80</v>
      </c>
      <c r="C58">
        <v>8</v>
      </c>
    </row>
    <row r="59" spans="1:3" x14ac:dyDescent="0.25">
      <c r="A59" s="4">
        <v>44349</v>
      </c>
      <c r="B59" s="21" t="s">
        <v>80</v>
      </c>
      <c r="C59">
        <v>8</v>
      </c>
    </row>
    <row r="60" spans="1:3" x14ac:dyDescent="0.25">
      <c r="A60" s="4">
        <v>44350</v>
      </c>
      <c r="B60" s="21" t="s">
        <v>80</v>
      </c>
      <c r="C60">
        <v>8</v>
      </c>
    </row>
    <row r="61" spans="1:3" x14ac:dyDescent="0.25">
      <c r="A61" s="4">
        <v>44354</v>
      </c>
      <c r="B61" s="21" t="s">
        <v>80</v>
      </c>
      <c r="C61">
        <v>8</v>
      </c>
    </row>
    <row r="62" spans="1:3" x14ac:dyDescent="0.25">
      <c r="A62" s="4">
        <v>44355</v>
      </c>
      <c r="B62" s="21" t="s">
        <v>80</v>
      </c>
      <c r="C62">
        <v>8</v>
      </c>
    </row>
    <row r="63" spans="1:3" x14ac:dyDescent="0.25">
      <c r="A63" s="4">
        <v>44356</v>
      </c>
      <c r="B63" s="21" t="s">
        <v>80</v>
      </c>
      <c r="C63">
        <v>8</v>
      </c>
    </row>
    <row r="64" spans="1:3" x14ac:dyDescent="0.25">
      <c r="A64" s="4">
        <v>44361</v>
      </c>
      <c r="B64" s="21" t="s">
        <v>80</v>
      </c>
      <c r="C64">
        <v>8</v>
      </c>
    </row>
    <row r="65" spans="1:3" x14ac:dyDescent="0.25">
      <c r="A65" s="4">
        <v>44362</v>
      </c>
      <c r="B65" s="21" t="s">
        <v>80</v>
      </c>
      <c r="C65">
        <v>8</v>
      </c>
    </row>
    <row r="66" spans="1:3" x14ac:dyDescent="0.25">
      <c r="A66" s="4">
        <v>44363</v>
      </c>
      <c r="B66" s="21" t="s">
        <v>80</v>
      </c>
      <c r="C66">
        <v>8</v>
      </c>
    </row>
    <row r="67" spans="1:3" x14ac:dyDescent="0.25">
      <c r="A67" s="4">
        <v>44368</v>
      </c>
      <c r="B67" s="21" t="s">
        <v>80</v>
      </c>
      <c r="C67">
        <v>8</v>
      </c>
    </row>
    <row r="68" spans="1:3" x14ac:dyDescent="0.25">
      <c r="A68" s="4">
        <v>44369</v>
      </c>
      <c r="B68" s="21" t="s">
        <v>80</v>
      </c>
      <c r="C68">
        <v>8</v>
      </c>
    </row>
    <row r="69" spans="1:3" x14ac:dyDescent="0.25">
      <c r="A69" s="4">
        <v>44370</v>
      </c>
      <c r="B69" s="21" t="s">
        <v>80</v>
      </c>
      <c r="C69">
        <v>8</v>
      </c>
    </row>
    <row r="70" spans="1:3" x14ac:dyDescent="0.25">
      <c r="A70" s="4"/>
      <c r="B70" s="22" t="s">
        <v>83</v>
      </c>
      <c r="C70" s="7">
        <f>C36+C37+C38+C39+C40+C41+C43+C44+C45+C46+C47+C48+C49+C50+C51+C52+C53+C55+C56+C57+C58+C59+C60+C61+C62+C63+C64+C66+C65+C67+C68+C69</f>
        <v>252</v>
      </c>
    </row>
    <row r="71" spans="1:3" x14ac:dyDescent="0.25">
      <c r="A71" s="4">
        <v>44383</v>
      </c>
      <c r="B71" s="21" t="s">
        <v>80</v>
      </c>
      <c r="C71">
        <v>8</v>
      </c>
    </row>
    <row r="72" spans="1:3" x14ac:dyDescent="0.25">
      <c r="A72" s="4">
        <v>44384</v>
      </c>
      <c r="B72" s="21" t="s">
        <v>80</v>
      </c>
      <c r="C72">
        <v>8</v>
      </c>
    </row>
    <row r="73" spans="1:3" x14ac:dyDescent="0.25">
      <c r="A73" s="4">
        <v>44389</v>
      </c>
      <c r="B73" s="21" t="s">
        <v>80</v>
      </c>
      <c r="C73">
        <v>8</v>
      </c>
    </row>
    <row r="74" spans="1:3" x14ac:dyDescent="0.25">
      <c r="A74" s="4">
        <v>44390</v>
      </c>
      <c r="B74" s="21" t="s">
        <v>80</v>
      </c>
      <c r="C74">
        <v>8</v>
      </c>
    </row>
    <row r="75" spans="1:3" x14ac:dyDescent="0.25">
      <c r="A75" s="4">
        <v>44391</v>
      </c>
      <c r="B75" s="21" t="s">
        <v>80</v>
      </c>
      <c r="C75">
        <v>8</v>
      </c>
    </row>
    <row r="76" spans="1:3" x14ac:dyDescent="0.25">
      <c r="A76" s="4">
        <v>44396</v>
      </c>
      <c r="B76" s="21" t="s">
        <v>80</v>
      </c>
      <c r="C76">
        <v>8</v>
      </c>
    </row>
    <row r="77" spans="1:3" x14ac:dyDescent="0.25">
      <c r="A77" s="4">
        <v>44397</v>
      </c>
      <c r="B77" s="21" t="s">
        <v>80</v>
      </c>
      <c r="C77">
        <v>8</v>
      </c>
    </row>
    <row r="78" spans="1:3" x14ac:dyDescent="0.25">
      <c r="A78" s="4">
        <v>44398</v>
      </c>
      <c r="B78" s="21" t="s">
        <v>80</v>
      </c>
      <c r="C78">
        <v>8</v>
      </c>
    </row>
    <row r="79" spans="1:3" x14ac:dyDescent="0.25">
      <c r="A79" s="4">
        <v>44403</v>
      </c>
      <c r="B79" s="21" t="s">
        <v>80</v>
      </c>
      <c r="C79">
        <v>8</v>
      </c>
    </row>
    <row r="80" spans="1:3" x14ac:dyDescent="0.25">
      <c r="A80" s="4">
        <v>44404</v>
      </c>
      <c r="B80" s="21" t="s">
        <v>80</v>
      </c>
      <c r="C80">
        <v>8</v>
      </c>
    </row>
    <row r="81" spans="1:3" x14ac:dyDescent="0.25">
      <c r="A81" s="4">
        <v>44405</v>
      </c>
      <c r="B81" s="21" t="s">
        <v>80</v>
      </c>
      <c r="C81">
        <v>8</v>
      </c>
    </row>
    <row r="82" spans="1:3" x14ac:dyDescent="0.25">
      <c r="A82" s="4">
        <v>44410</v>
      </c>
      <c r="B82" s="21" t="s">
        <v>80</v>
      </c>
      <c r="C82">
        <v>8</v>
      </c>
    </row>
    <row r="83" spans="1:3" x14ac:dyDescent="0.25">
      <c r="A83" s="4">
        <v>44411</v>
      </c>
      <c r="B83" s="21" t="s">
        <v>80</v>
      </c>
      <c r="C83">
        <v>8</v>
      </c>
    </row>
    <row r="84" spans="1:3" x14ac:dyDescent="0.25">
      <c r="A84" s="4">
        <v>44412</v>
      </c>
      <c r="B84" s="21" t="s">
        <v>80</v>
      </c>
      <c r="C84">
        <v>8</v>
      </c>
    </row>
    <row r="85" spans="1:3" x14ac:dyDescent="0.25">
      <c r="A85" s="4">
        <v>44417</v>
      </c>
      <c r="B85" s="21" t="s">
        <v>80</v>
      </c>
      <c r="C85">
        <v>8</v>
      </c>
    </row>
    <row r="86" spans="1:3" x14ac:dyDescent="0.25">
      <c r="A86" s="4">
        <v>44418</v>
      </c>
      <c r="B86" s="21" t="s">
        <v>80</v>
      </c>
      <c r="C86">
        <v>8</v>
      </c>
    </row>
    <row r="87" spans="1:3" x14ac:dyDescent="0.25">
      <c r="A87" s="4">
        <v>44419</v>
      </c>
      <c r="B87" s="21" t="s">
        <v>80</v>
      </c>
      <c r="C87">
        <v>8</v>
      </c>
    </row>
    <row r="88" spans="1:3" x14ac:dyDescent="0.25">
      <c r="A88" s="4">
        <v>44424</v>
      </c>
      <c r="B88" s="21" t="s">
        <v>80</v>
      </c>
      <c r="C88">
        <v>8</v>
      </c>
    </row>
    <row r="89" spans="1:3" x14ac:dyDescent="0.25">
      <c r="A89" s="4">
        <v>44425</v>
      </c>
      <c r="B89" s="21" t="s">
        <v>80</v>
      </c>
      <c r="C89">
        <v>8</v>
      </c>
    </row>
    <row r="90" spans="1:3" x14ac:dyDescent="0.25">
      <c r="A90" s="4">
        <v>44426</v>
      </c>
      <c r="B90" s="21" t="s">
        <v>80</v>
      </c>
      <c r="C90">
        <v>8</v>
      </c>
    </row>
    <row r="91" spans="1:3" x14ac:dyDescent="0.25">
      <c r="A91" s="4">
        <v>44431</v>
      </c>
      <c r="B91" s="21" t="s">
        <v>80</v>
      </c>
      <c r="C91">
        <v>8</v>
      </c>
    </row>
    <row r="92" spans="1:3" x14ac:dyDescent="0.25">
      <c r="A92" s="4">
        <v>44432</v>
      </c>
      <c r="B92" s="21" t="s">
        <v>80</v>
      </c>
      <c r="C92">
        <v>8</v>
      </c>
    </row>
    <row r="93" spans="1:3" x14ac:dyDescent="0.25">
      <c r="A93" s="4">
        <v>44433</v>
      </c>
      <c r="B93" s="21" t="s">
        <v>80</v>
      </c>
      <c r="C93">
        <v>8</v>
      </c>
    </row>
    <row r="94" spans="1:3" x14ac:dyDescent="0.25">
      <c r="A94" s="4">
        <v>44438</v>
      </c>
      <c r="B94" s="21" t="s">
        <v>80</v>
      </c>
      <c r="C94">
        <v>8</v>
      </c>
    </row>
    <row r="95" spans="1:3" x14ac:dyDescent="0.25">
      <c r="A95" s="4">
        <v>44439</v>
      </c>
      <c r="B95" s="21" t="s">
        <v>80</v>
      </c>
      <c r="C95">
        <v>8</v>
      </c>
    </row>
    <row r="96" spans="1:3" x14ac:dyDescent="0.25">
      <c r="A96" s="4">
        <v>44440</v>
      </c>
      <c r="B96" s="21" t="s">
        <v>80</v>
      </c>
      <c r="C96">
        <v>8</v>
      </c>
    </row>
    <row r="97" spans="1:3" x14ac:dyDescent="0.25">
      <c r="A97" s="4">
        <v>44446</v>
      </c>
      <c r="B97" s="21" t="s">
        <v>80</v>
      </c>
      <c r="C97">
        <v>8</v>
      </c>
    </row>
    <row r="98" spans="1:3" x14ac:dyDescent="0.25">
      <c r="A98" s="4">
        <v>44446</v>
      </c>
      <c r="B98" s="21" t="s">
        <v>80</v>
      </c>
      <c r="C98">
        <v>8</v>
      </c>
    </row>
    <row r="99" spans="1:3" x14ac:dyDescent="0.25">
      <c r="A99" s="4">
        <v>44447</v>
      </c>
      <c r="B99" s="21" t="s">
        <v>80</v>
      </c>
      <c r="C99">
        <v>8</v>
      </c>
    </row>
    <row r="100" spans="1:3" x14ac:dyDescent="0.25">
      <c r="A100" s="4">
        <v>44452</v>
      </c>
      <c r="B100" s="21" t="s">
        <v>80</v>
      </c>
      <c r="C100">
        <v>8</v>
      </c>
    </row>
    <row r="101" spans="1:3" x14ac:dyDescent="0.25">
      <c r="A101" s="4">
        <v>44452</v>
      </c>
      <c r="B101" s="21" t="s">
        <v>80</v>
      </c>
      <c r="C101">
        <v>8</v>
      </c>
    </row>
    <row r="102" spans="1:3" x14ac:dyDescent="0.25">
      <c r="A102" s="4">
        <v>44453</v>
      </c>
      <c r="B102" s="21" t="s">
        <v>80</v>
      </c>
      <c r="C102">
        <v>8</v>
      </c>
    </row>
    <row r="103" spans="1:3" x14ac:dyDescent="0.25">
      <c r="A103" s="4">
        <v>44454</v>
      </c>
      <c r="B103" s="21" t="s">
        <v>80</v>
      </c>
      <c r="C103">
        <v>8</v>
      </c>
    </row>
    <row r="104" spans="1:3" x14ac:dyDescent="0.25">
      <c r="A104" s="4">
        <v>44459</v>
      </c>
      <c r="B104" s="21" t="s">
        <v>80</v>
      </c>
      <c r="C104">
        <v>8</v>
      </c>
    </row>
    <row r="105" spans="1:3" x14ac:dyDescent="0.25">
      <c r="A105" s="4">
        <v>44460</v>
      </c>
      <c r="B105" s="21" t="s">
        <v>80</v>
      </c>
      <c r="C105">
        <v>8</v>
      </c>
    </row>
    <row r="106" spans="1:3" x14ac:dyDescent="0.25">
      <c r="A106" s="4">
        <v>44461</v>
      </c>
      <c r="B106" s="21" t="s">
        <v>80</v>
      </c>
      <c r="C106">
        <v>8</v>
      </c>
    </row>
    <row r="107" spans="1:3" x14ac:dyDescent="0.25">
      <c r="A107" s="4">
        <v>44466</v>
      </c>
      <c r="B107" s="21" t="s">
        <v>80</v>
      </c>
      <c r="C107">
        <v>8</v>
      </c>
    </row>
    <row r="108" spans="1:3" x14ac:dyDescent="0.25">
      <c r="A108" s="4">
        <v>44467</v>
      </c>
      <c r="B108" s="21" t="s">
        <v>80</v>
      </c>
      <c r="C108">
        <v>8</v>
      </c>
    </row>
    <row r="109" spans="1:3" x14ac:dyDescent="0.25">
      <c r="A109" s="4">
        <v>44468</v>
      </c>
      <c r="B109" s="21" t="s">
        <v>80</v>
      </c>
      <c r="C109">
        <v>8</v>
      </c>
    </row>
    <row r="110" spans="1:3" x14ac:dyDescent="0.25">
      <c r="A110" s="4">
        <v>44736</v>
      </c>
      <c r="B110" s="21" t="s">
        <v>80</v>
      </c>
      <c r="C110">
        <v>313.11</v>
      </c>
    </row>
    <row r="111" spans="1:3" x14ac:dyDescent="0.25">
      <c r="B111" s="22" t="s">
        <v>84</v>
      </c>
      <c r="C111" s="7">
        <f>SUM(C71:C110)</f>
        <v>625.11</v>
      </c>
    </row>
  </sheetData>
  <autoFilter ref="A7:C7" xr:uid="{5F03FBD1-DE26-4B48-A9D6-0519CC770DED}">
    <sortState xmlns:xlrd2="http://schemas.microsoft.com/office/spreadsheetml/2017/richdata2" ref="A8:C98">
      <sortCondition ref="A7"/>
    </sortState>
  </autoFilter>
  <mergeCells count="2">
    <mergeCell ref="A1:C1"/>
    <mergeCell ref="A2:C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Vacation Summary</vt:lpstr>
      <vt:lpstr>Vacation Used</vt:lpstr>
      <vt:lpstr>Vacation Buy out</vt:lpstr>
      <vt:lpstr>Sick Summary</vt:lpstr>
      <vt:lpstr>Sick Used</vt:lpstr>
      <vt:lpstr>TMB1426598524</vt:lpstr>
      <vt:lpstr>TMB1798521187</vt:lpstr>
      <vt:lpstr>TMB1878053855</vt:lpstr>
      <vt:lpstr>TMB342239689</vt:lpstr>
      <vt:lpstr>TMB499061392</vt:lpstr>
      <vt:lpstr>TMP212199738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Heath, Sara (SAO)</cp:lastModifiedBy>
  <dcterms:created xsi:type="dcterms:W3CDTF">2013-05-20T14:18:37Z</dcterms:created>
  <dcterms:modified xsi:type="dcterms:W3CDTF">2024-03-05T17:55:14Z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