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villar~1.gov\appdata\local\temp\tm_temp\TM_5\"/>
    </mc:Choice>
  </mc:AlternateContent>
  <bookViews>
    <workbookView xWindow="0" yWindow="0" windowWidth="14805" windowHeight="7185"/>
  </bookViews>
  <sheets>
    <sheet name="Payroll Trend" sheetId="1" r:id="rId1"/>
  </sheets>
  <definedNames>
    <definedName name="TMB1717900079">'Payroll Trend'!$B$4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7" i="1" l="1"/>
  <c r="Q15" i="1" l="1"/>
  <c r="Q12" i="1"/>
  <c r="Q11" i="1"/>
  <c r="Q8" i="1"/>
  <c r="Q7" i="1"/>
  <c r="Q14" i="1"/>
  <c r="Q13" i="1"/>
  <c r="Q10" i="1"/>
  <c r="Q9" i="1"/>
  <c r="P8" i="1" l="1"/>
  <c r="S8" i="1" s="1"/>
  <c r="P9" i="1"/>
  <c r="S9" i="1" s="1"/>
  <c r="P10" i="1"/>
  <c r="S10" i="1" s="1"/>
  <c r="P11" i="1"/>
  <c r="S11" i="1" s="1"/>
  <c r="P12" i="1"/>
  <c r="S12" i="1" s="1"/>
  <c r="P13" i="1"/>
  <c r="S13" i="1" s="1"/>
  <c r="P14" i="1"/>
  <c r="S14" i="1" s="1"/>
  <c r="P15" i="1"/>
  <c r="S15" i="1" s="1"/>
  <c r="P7" i="1"/>
  <c r="S7" i="1" s="1"/>
  <c r="I9" i="1" l="1"/>
  <c r="I8" i="1"/>
  <c r="K8" i="1"/>
  <c r="M8" i="1"/>
  <c r="K9" i="1"/>
  <c r="M9" i="1"/>
  <c r="I10" i="1"/>
  <c r="K10" i="1"/>
  <c r="M10" i="1"/>
  <c r="I11" i="1"/>
  <c r="K11" i="1"/>
  <c r="M11" i="1"/>
  <c r="I12" i="1"/>
  <c r="K12" i="1"/>
  <c r="M12" i="1"/>
  <c r="I13" i="1"/>
  <c r="K13" i="1"/>
  <c r="M13" i="1"/>
  <c r="I14" i="1"/>
  <c r="K14" i="1"/>
  <c r="M14" i="1"/>
  <c r="I15" i="1"/>
  <c r="K15" i="1"/>
  <c r="M15" i="1"/>
  <c r="M7" i="1"/>
  <c r="K7" i="1"/>
  <c r="I7" i="1"/>
  <c r="C17" i="1"/>
  <c r="D17" i="1"/>
  <c r="E17" i="1"/>
  <c r="G17" i="1"/>
  <c r="F17" i="1"/>
</calcChain>
</file>

<file path=xl/sharedStrings.xml><?xml version="1.0" encoding="utf-8"?>
<sst xmlns="http://schemas.openxmlformats.org/spreadsheetml/2006/main" count="51" uniqueCount="47">
  <si>
    <t>Cynthia Bade</t>
  </si>
  <si>
    <t>Jeremy Personius</t>
  </si>
  <si>
    <t>Joe Land</t>
  </si>
  <si>
    <t>Mary DeLong</t>
  </si>
  <si>
    <t>Phillip Martin</t>
  </si>
  <si>
    <t>Richard Miklos</t>
  </si>
  <si>
    <t>Tony Kangas</t>
  </si>
  <si>
    <t>William Derion</t>
  </si>
  <si>
    <t>Christopher Anderson</t>
  </si>
  <si>
    <t>2016-2017 Difference</t>
  </si>
  <si>
    <t>2017-2018 Difference</t>
  </si>
  <si>
    <t>2018-2019 Difference</t>
  </si>
  <si>
    <t>Auditor Notes</t>
  </si>
  <si>
    <t>2019 Temporary Assignment Pay</t>
  </si>
  <si>
    <t>Purpose:</t>
  </si>
  <si>
    <t>Details:</t>
  </si>
  <si>
    <t>Conclusion:</t>
  </si>
  <si>
    <t>ROWD:</t>
  </si>
  <si>
    <t>Name</t>
  </si>
  <si>
    <r>
      <t xml:space="preserve">Cynthia transitioned from being a Port Commissioner to being Port Auditor. </t>
    </r>
    <r>
      <rPr>
        <i/>
        <sz val="11"/>
        <color theme="1"/>
        <rFont val="Calibri"/>
        <family val="2"/>
        <scheme val="minor"/>
      </rPr>
      <t>No risks noted.</t>
    </r>
  </si>
  <si>
    <r>
      <t xml:space="preserve">Jay began working at the Port in late 2016. </t>
    </r>
    <r>
      <rPr>
        <i/>
        <sz val="11"/>
        <color theme="1"/>
        <rFont val="Calibri"/>
        <family val="2"/>
        <scheme val="minor"/>
      </rPr>
      <t>No risks noted.</t>
    </r>
  </si>
  <si>
    <r>
      <t xml:space="preserve">Joe worked 345.5 hours in 2016 and 758 in 2017. </t>
    </r>
    <r>
      <rPr>
        <i/>
        <sz val="11"/>
        <color theme="1"/>
        <rFont val="Calibri"/>
        <family val="2"/>
        <scheme val="minor"/>
      </rPr>
      <t>No risks noted.</t>
    </r>
  </si>
  <si>
    <r>
      <t xml:space="preserve">Mary transitioned from being Port Auditor to being a Port Commissioner. </t>
    </r>
    <r>
      <rPr>
        <i/>
        <sz val="11"/>
        <color theme="1"/>
        <rFont val="Calibri"/>
        <family val="2"/>
        <scheme val="minor"/>
      </rPr>
      <t>No risks noted.</t>
    </r>
  </si>
  <si>
    <r>
      <t xml:space="preserve">Richard worked 1,111 hours in 2016 and 1,771 hours in 2017. </t>
    </r>
    <r>
      <rPr>
        <i/>
        <sz val="11"/>
        <color theme="1"/>
        <rFont val="Calibri"/>
        <family val="2"/>
        <scheme val="minor"/>
      </rPr>
      <t>No risks noted.</t>
    </r>
  </si>
  <si>
    <r>
      <t xml:space="preserve">William became a Commissioner in 2018. </t>
    </r>
    <r>
      <rPr>
        <i/>
        <sz val="11"/>
        <color theme="1"/>
        <rFont val="Calibri"/>
        <family val="2"/>
        <scheme val="minor"/>
      </rPr>
      <t>No risks noted.</t>
    </r>
  </si>
  <si>
    <r>
      <t xml:space="preserve">Richard worked 1,771 hours in 2017 and 2,006 in 2018. </t>
    </r>
    <r>
      <rPr>
        <i/>
        <sz val="11"/>
        <color theme="1"/>
        <rFont val="Calibri"/>
        <family val="2"/>
        <scheme val="minor"/>
      </rPr>
      <t>No risks noted.</t>
    </r>
  </si>
  <si>
    <r>
      <t xml:space="preserve">Joe's hours increased from 758 in 2017 to 987 in 2018. </t>
    </r>
    <r>
      <rPr>
        <i/>
        <sz val="11"/>
        <color theme="1"/>
        <rFont val="Calibri"/>
        <family val="2"/>
        <scheme val="minor"/>
      </rPr>
      <t>No risks noted.</t>
    </r>
  </si>
  <si>
    <r>
      <t xml:space="preserve">Christopher stopped being a Commissioner in early 2018. Due to this, he went from 52 hours in 2017 to 8 in 2018. </t>
    </r>
    <r>
      <rPr>
        <i/>
        <sz val="11"/>
        <color theme="1"/>
        <rFont val="Calibri"/>
        <family val="2"/>
        <scheme val="minor"/>
      </rPr>
      <t>No risks noted.</t>
    </r>
  </si>
  <si>
    <r>
      <t xml:space="preserve">Jay received $5,000 in "Temporary Assignment Pay". It is unclear how this amount was determined for this employee. In addition, a citizen had a concern submitted through a hotline related to the allowability of this assignment pay. There is a risk this assignment pay may not be allowable, properly approved, and/or paid in the approved amount. </t>
    </r>
    <r>
      <rPr>
        <b/>
        <i/>
        <sz val="11"/>
        <color theme="1"/>
        <rFont val="Calibri"/>
        <family val="2"/>
        <scheme val="minor"/>
      </rPr>
      <t>We will bring this risk to the brainstorm.</t>
    </r>
  </si>
  <si>
    <t>To review Port gross wages for each employee and determine potential risks to consider reviewing during our audit.</t>
  </si>
  <si>
    <r>
      <t xml:space="preserve">Jay moved from an Interim position to a full time position between 2017 and 2018, leading to the salary increase. There is a risk the salary increase was not properly implemented. </t>
    </r>
    <r>
      <rPr>
        <b/>
        <i/>
        <sz val="11"/>
        <color theme="1"/>
        <rFont val="Calibri"/>
        <family val="2"/>
        <scheme val="minor"/>
      </rPr>
      <t>We will bring this risk to the brainstorm.</t>
    </r>
  </si>
  <si>
    <t>2019-2020 Difference</t>
  </si>
  <si>
    <t>2019-2020 Difference (Net COVID-19 Hazard Pay)</t>
  </si>
  <si>
    <t>ADD: 2019 Temporary Assignment Pay</t>
  </si>
  <si>
    <t>LESS: COVID-19 Hazard Pay</t>
  </si>
  <si>
    <r>
      <t xml:space="preserve">Cynthia received $5,000 in "Temporary Assignment Pay". It is unclear how this amount was determined for this employee. In addition, a citizen had a concern submitted through a hotline related to the allowability of this assignment pay. There is a risk this assignment pay may not be allowable, properly approved, and/or paid in the approved amount. </t>
    </r>
    <r>
      <rPr>
        <b/>
        <i/>
        <sz val="11"/>
        <color theme="1"/>
        <rFont val="Calibri"/>
        <family val="2"/>
        <scheme val="minor"/>
      </rPr>
      <t xml:space="preserve">We will bring this risk to the brainstorm.
</t>
    </r>
    <r>
      <rPr>
        <sz val="11"/>
        <color theme="1"/>
        <rFont val="Calibri"/>
        <family val="2"/>
        <scheme val="minor"/>
      </rPr>
      <t>Our recalculated hourly rates for each type of hours did not agree with the listed hourly rate. Per discussion with Jay Personius, Executive Director, this may be due to a pay change part of the way through the year. However, we were not given support for this and Jay was unable to verify this. Therefore, there is a risk employees were not paid at the properly hourly rates in 2019.</t>
    </r>
    <r>
      <rPr>
        <b/>
        <i/>
        <sz val="11"/>
        <color theme="1"/>
        <rFont val="Calibri"/>
        <family val="2"/>
        <scheme val="minor"/>
      </rPr>
      <t xml:space="preserve"> We will bring this risk to the brainstorm.</t>
    </r>
  </si>
  <si>
    <r>
      <t xml:space="preserve">Richard received a $2 per hour raise, and worked a similar amount of hours to the prior year. With hourly employees all getting a pay increase, there is an increased risk of pay not being correctly calculated. </t>
    </r>
    <r>
      <rPr>
        <b/>
        <i/>
        <sz val="11"/>
        <color theme="1"/>
        <rFont val="Calibri"/>
        <family val="2"/>
        <scheme val="minor"/>
      </rPr>
      <t>We will bring this risk to the brainstorm.</t>
    </r>
    <r>
      <rPr>
        <sz val="11"/>
        <color theme="1"/>
        <rFont val="Calibri"/>
        <family val="2"/>
        <scheme val="minor"/>
      </rPr>
      <t xml:space="preserve">
In addition, Richard received $4,000 in "Temporary Assignment Pay". It is unclear how this amount was determined for this employee. In addition, a citizen had a concern submitted through a hotline related to the allowability of this assignment pay. There is a risk this assignment pay may not be allowable, properly approved, and/or paid in the approved amount. </t>
    </r>
    <r>
      <rPr>
        <b/>
        <i/>
        <sz val="11"/>
        <color theme="1"/>
        <rFont val="Calibri"/>
        <family val="2"/>
        <scheme val="minor"/>
      </rPr>
      <t xml:space="preserve">We will bring this risk to the brainstorm.
</t>
    </r>
    <r>
      <rPr>
        <sz val="11"/>
        <color theme="1"/>
        <rFont val="Calibri"/>
        <family val="2"/>
        <scheme val="minor"/>
      </rPr>
      <t xml:space="preserve">Our recalculated hourly rates for each type of hours did not agree with the listed hourly rate. Per discussion with Jay Personius, Executive Director, this may be due to a pay change part of the way through the year. However, we were not given support for this and Jay was unable to verify this. Therefore, there is a risk employees were not paid at the properly hourly rates in 2019. </t>
    </r>
    <r>
      <rPr>
        <b/>
        <i/>
        <sz val="11"/>
        <color theme="1"/>
        <rFont val="Calibri"/>
        <family val="2"/>
        <scheme val="minor"/>
      </rPr>
      <t>We will bring this risk to the brainstorm.</t>
    </r>
  </si>
  <si>
    <r>
      <t xml:space="preserve">In 2020, all employees received hazard pay. Per our discussion with Jay Personius, Executive Director, if the employees used COVID leave, their hazard pay would be reduced accordingly. There is a risk the COVID-19 Hazard Pay was not properly approved. </t>
    </r>
    <r>
      <rPr>
        <b/>
        <i/>
        <sz val="11"/>
        <rFont val="Calibri"/>
        <family val="2"/>
        <scheme val="minor"/>
      </rPr>
      <t>We will bring this risk to the brainstorm.</t>
    </r>
    <r>
      <rPr>
        <sz val="11"/>
        <color theme="1"/>
        <rFont val="Calibri"/>
        <family val="2"/>
        <scheme val="minor"/>
      </rPr>
      <t xml:space="preserve">
Per discussion with Jay Personius, Executive Director, the remainder is due to a COLA, which appears to have been a 2.7%. COLA increase. Pay changes, including from COLA increases, can lead to payroll miscalculations. </t>
    </r>
    <r>
      <rPr>
        <b/>
        <i/>
        <sz val="11"/>
        <color theme="1"/>
        <rFont val="Calibri"/>
        <family val="2"/>
        <scheme val="minor"/>
      </rPr>
      <t>We will bring this risk to the brainstorm.</t>
    </r>
  </si>
  <si>
    <r>
      <t xml:space="preserve">In 2020, all employees received hazard pay. Per our discussion with Jay Personius, Executive Director, if the employees used COVID leave, their hazard pay would be reduced accordingly. There is a risk the COVID-19 Hazard Pay was not properly approved. </t>
    </r>
    <r>
      <rPr>
        <b/>
        <i/>
        <sz val="11"/>
        <rFont val="Calibri"/>
        <family val="2"/>
        <scheme val="minor"/>
      </rPr>
      <t>We will bring this risk to the brainstorm.</t>
    </r>
    <r>
      <rPr>
        <sz val="11"/>
        <color theme="1"/>
        <rFont val="Calibri"/>
        <family val="2"/>
        <scheme val="minor"/>
      </rPr>
      <t xml:space="preserve">
All employees also received a COLA increase of 2.7%. Payroll changes, including from COLAs can lead to an increased risk of payroll errors. There is a risk payroll is not being correctly calculated. </t>
    </r>
    <r>
      <rPr>
        <b/>
        <i/>
        <sz val="11"/>
        <color theme="1"/>
        <rFont val="Calibri"/>
        <family val="2"/>
        <scheme val="minor"/>
      </rPr>
      <t>We will bring this risk to the brainstorm.</t>
    </r>
  </si>
  <si>
    <r>
      <t xml:space="preserve">Cynthia worked 285.5 less hours in 2020 compared to 2019, leading to a decrease in regular pay.
In 2020, all employees received hazard pay. Per our discussion with Jay Personius, Executive Director, if the employees used COVID leave, their hazard pay would be reduced accordingly. We noted Cynthia (Cindy) Bade used COVID leave and was paid the full COVID-19 Hazard pay amount. Joe Lund used COVID leave and had his COVID-19 Hazard pay amount reduced. There is a risk the COVID-19 Hazard Pay was not properly approved and that it is not being applied properly. </t>
    </r>
    <r>
      <rPr>
        <b/>
        <i/>
        <sz val="11"/>
        <rFont val="Calibri"/>
        <family val="2"/>
        <scheme val="minor"/>
      </rPr>
      <t xml:space="preserve">We will bring this risk to the brainstorm.
</t>
    </r>
    <r>
      <rPr>
        <sz val="11"/>
        <rFont val="Calibri"/>
        <family val="2"/>
        <scheme val="minor"/>
      </rPr>
      <t xml:space="preserve">All employees also received a COLA increase of 2.7%. Payroll changes, including from COLAs can lead to an increased risk of payroll errors. There is a risk payroll is not being correctly calculated. </t>
    </r>
    <r>
      <rPr>
        <b/>
        <i/>
        <sz val="11"/>
        <rFont val="Calibri"/>
        <family val="2"/>
        <scheme val="minor"/>
      </rPr>
      <t>We will bring this risk to the brainstorm.</t>
    </r>
  </si>
  <si>
    <r>
      <t xml:space="preserve">In 2020, all employees received hazard pay. Per our discussion with Jay Personius, Executive Director, if the employees used COVID leave, their hazard pay would be reduced accordingly. We noted Cynthia (Cindy) Bade used COVID leave and was paid the full COVID-19 Hazard pay amount. Joe Lund used COVID leave and had his COVID-19 Hazard pay amount reduced. There is a risk the COVID-19 Hazard Pay was not properly approved and that it is not being applied properly. </t>
    </r>
    <r>
      <rPr>
        <b/>
        <i/>
        <sz val="11"/>
        <rFont val="Calibri"/>
        <family val="2"/>
        <scheme val="minor"/>
      </rPr>
      <t>We will bring this risk to the brainstorm.</t>
    </r>
    <r>
      <rPr>
        <sz val="11"/>
        <color theme="1"/>
        <rFont val="Calibri"/>
        <family val="2"/>
        <scheme val="minor"/>
      </rPr>
      <t xml:space="preserve">
Joe became full time during 2019, so 2020 was his first full year. Due to this, Joe worked 503 more regular hours and 24 more holiday hours in 2020 compared to 2019, leading to the majority of this increase. In addition, all employees also received a COLA increase of 2.7%. Payroll changes, including from COLAs can lead to an increased risk of payroll errors. There is a risk payroll is not being correctly calculated. </t>
    </r>
    <r>
      <rPr>
        <b/>
        <i/>
        <sz val="11"/>
        <color theme="1"/>
        <rFont val="Calibri"/>
        <family val="2"/>
        <scheme val="minor"/>
      </rPr>
      <t>We will bring this risk to the brainstorm.</t>
    </r>
  </si>
  <si>
    <r>
      <t xml:space="preserve">Mary had increased per diem costs due to additional travel for meetings during this year. </t>
    </r>
    <r>
      <rPr>
        <i/>
        <sz val="11"/>
        <color theme="1"/>
        <rFont val="Calibri"/>
        <family val="2"/>
        <scheme val="minor"/>
      </rPr>
      <t>No risks noted.</t>
    </r>
  </si>
  <si>
    <r>
      <t xml:space="preserve">William had increased per diem costs due to additional travel for meetings during this year. </t>
    </r>
    <r>
      <rPr>
        <i/>
        <sz val="11"/>
        <color theme="1"/>
        <rFont val="Calibri"/>
        <family val="2"/>
        <scheme val="minor"/>
      </rPr>
      <t>No risks noted.</t>
    </r>
  </si>
  <si>
    <r>
      <t xml:space="preserve">Tony received a $2 per hour raise, and worked a similar amount of hours. With hourly employees all getting a pay increase, there is an increased risk of pay not being correctly calculated. </t>
    </r>
    <r>
      <rPr>
        <b/>
        <i/>
        <sz val="11"/>
        <color theme="1"/>
        <rFont val="Calibri"/>
        <family val="2"/>
        <scheme val="minor"/>
      </rPr>
      <t>We will bring this risk to the brainstorm.</t>
    </r>
    <r>
      <rPr>
        <sz val="11"/>
        <color theme="1"/>
        <rFont val="Calibri"/>
        <family val="2"/>
        <scheme val="minor"/>
      </rPr>
      <t xml:space="preserve">
In addition, he received $6,000 in "Temporary Assignment Pay". It is unclear how this amount was determined for this employee. In addition, a citizen had a concern submitted through a hotline related to the allowability of this assignment pay. There is a risk this assignment pay may not be allowable, properly approved, and/or paid in the approved amount. </t>
    </r>
    <r>
      <rPr>
        <b/>
        <i/>
        <sz val="11"/>
        <color theme="1"/>
        <rFont val="Calibri"/>
        <family val="2"/>
        <scheme val="minor"/>
      </rPr>
      <t xml:space="preserve">We will bring this risk to the brainstorm.
</t>
    </r>
    <r>
      <rPr>
        <sz val="11"/>
        <color theme="1"/>
        <rFont val="Calibri"/>
        <family val="2"/>
        <scheme val="minor"/>
      </rPr>
      <t xml:space="preserve">Our recalculated hourly rates for each type of hours did not agree with the listed hourly rate. Per discussion with Jay Personius, Executive Director, this may be due to a pay change part of the way through the year. However, we were not given support for this and Jay was unable to verify this. Therefore, there is a risk employees were not paid at the properly hourly rates in 2019. </t>
    </r>
    <r>
      <rPr>
        <b/>
        <i/>
        <sz val="11"/>
        <color theme="1"/>
        <rFont val="Calibri"/>
        <family val="2"/>
        <scheme val="minor"/>
      </rPr>
      <t>We will bring this risk to the brainstorm.</t>
    </r>
  </si>
  <si>
    <t>We received QuickBooks payroll reports from Jay Personius, General Manager for 2015 through 2020. Each tab had one of the year's data and broke down what made up the employee's pay. We documented each employee's gross pay, then reviewed the details and followed up further with Jay to determine the cause of the changes.</t>
  </si>
  <si>
    <r>
      <t xml:space="preserve">We reviewed Port gross wages for each employee and determined potential risks to consider reviewing during our audit. We noted the following risk:
</t>
    </r>
    <r>
      <rPr>
        <u/>
        <sz val="11"/>
        <color theme="1"/>
        <rFont val="Calibri"/>
        <family val="2"/>
        <scheme val="minor"/>
      </rPr>
      <t>Temporary Assignment Pay (2019)</t>
    </r>
    <r>
      <rPr>
        <sz val="11"/>
        <color theme="1"/>
        <rFont val="Calibri"/>
        <family val="2"/>
        <scheme val="minor"/>
      </rPr>
      <t xml:space="preserve"> - All 5 Port Employee's in 2019 received Temporary Assignment pay between $3,000 to $6,000 per employee, and totaling at $23,000. It is unclear how this amount was determined for the employees. In addition, a citizen had a concern submitted through a hotline related to the allowability of this assignment pay. There is a risk this assignment pay may not be allowable, properly approved, and/or paid in the approved amount. </t>
    </r>
    <r>
      <rPr>
        <i/>
        <sz val="11"/>
        <color rgb="FF0070C0"/>
        <rFont val="Calibri"/>
        <family val="2"/>
        <scheme val="minor"/>
      </rPr>
      <t>We will bring this risk to the brainstorm.</t>
    </r>
    <r>
      <rPr>
        <sz val="11"/>
        <color theme="1"/>
        <rFont val="Calibri"/>
        <family val="2"/>
        <scheme val="minor"/>
      </rPr>
      <t xml:space="preserve">
</t>
    </r>
    <r>
      <rPr>
        <u/>
        <sz val="11"/>
        <color theme="1"/>
        <rFont val="Calibri"/>
        <family val="2"/>
        <scheme val="minor"/>
      </rPr>
      <t>COVID-19 Hazard Pay (2020)</t>
    </r>
    <r>
      <rPr>
        <sz val="11"/>
        <color theme="1"/>
        <rFont val="Calibri"/>
        <family val="2"/>
        <scheme val="minor"/>
      </rPr>
      <t xml:space="preserve"> - In 2020, all employees received hazard pay. Per our discussion with Jay Personius, Executive Director, if the employees used COVID leave, their hazard pay would be reduced accordingly. We noted Cynthia (Cindy) Bade used COVID leave and was paid the full COVID-19 Hazard pay amount. Joe Lund used COVID leave and had his COVID-19 Hazard pay amount reduced. There is a risk the COVID-19 Hazard Pay was not properly approved and that it is not being applied properly. </t>
    </r>
    <r>
      <rPr>
        <i/>
        <sz val="11"/>
        <color rgb="FF0070C0"/>
        <rFont val="Calibri"/>
        <family val="2"/>
        <scheme val="minor"/>
      </rPr>
      <t xml:space="preserve">We will bring this risk to the brainstorm.
</t>
    </r>
    <r>
      <rPr>
        <u/>
        <sz val="11"/>
        <rFont val="Calibri"/>
        <family val="2"/>
        <scheme val="minor"/>
      </rPr>
      <t>Pay Rates (2019)</t>
    </r>
    <r>
      <rPr>
        <sz val="11"/>
        <rFont val="Calibri"/>
        <family val="2"/>
        <scheme val="minor"/>
      </rPr>
      <t xml:space="preserve"> - Hourly rates per the payroll report the Port sent us did not agree with our recalculated payroll rates, based on total amounts paid and amount of hours within the same report. Per discussion with Jay Personius, Executive Director, this may be due to a pay change part of the way through the year. However, we were not given support for this and Jay was unable to verify this. Therefore, there is a risk employees were not paid at the properly hourly rates in 2019.</t>
    </r>
    <r>
      <rPr>
        <i/>
        <sz val="11"/>
        <color rgb="FF0070C0"/>
        <rFont val="Calibri"/>
        <family val="2"/>
        <scheme val="minor"/>
      </rPr>
      <t xml:space="preserve"> We will bring this risk to the brainstorm.
</t>
    </r>
    <r>
      <rPr>
        <u/>
        <sz val="11"/>
        <rFont val="Calibri"/>
        <family val="2"/>
        <scheme val="minor"/>
      </rPr>
      <t>Pay Increases (2019)</t>
    </r>
    <r>
      <rPr>
        <sz val="11"/>
        <rFont val="Calibri"/>
        <family val="2"/>
        <scheme val="minor"/>
      </rPr>
      <t xml:space="preserve"> - Multiple hourly employees received pay increases in 2019 and 2020. This can increase the chance of payments not being accurately made. </t>
    </r>
    <r>
      <rPr>
        <i/>
        <sz val="11"/>
        <color rgb="FF0070C0"/>
        <rFont val="Calibri"/>
        <family val="2"/>
        <scheme val="minor"/>
      </rPr>
      <t xml:space="preserve">We will bring this risk to the brainstorm.
</t>
    </r>
    <r>
      <rPr>
        <u/>
        <sz val="11"/>
        <rFont val="Calibri"/>
        <family val="2"/>
        <scheme val="minor"/>
      </rPr>
      <t>COLA (2020)</t>
    </r>
    <r>
      <rPr>
        <sz val="11"/>
        <rFont val="Calibri"/>
        <family val="2"/>
        <scheme val="minor"/>
      </rPr>
      <t xml:space="preserve"> - All employees also received a COLA increase in 2020 of 2.7%. Payroll changes, including from COLAs can lead to an increased risk of payroll errors. There is a risk payroll is not being correctly calculated.</t>
    </r>
    <r>
      <rPr>
        <i/>
        <sz val="11"/>
        <color rgb="FF0070C0"/>
        <rFont val="Calibri"/>
        <family val="2"/>
        <scheme val="minor"/>
      </rPr>
      <t xml:space="preserve"> We will bring this risk to the brainstorm.
</t>
    </r>
    <r>
      <rPr>
        <u/>
        <sz val="11"/>
        <rFont val="Calibri"/>
        <family val="2"/>
        <scheme val="minor"/>
      </rPr>
      <t>Move to Full Time (2018)</t>
    </r>
    <r>
      <rPr>
        <sz val="11"/>
        <rFont val="Calibri"/>
        <family val="2"/>
        <scheme val="minor"/>
      </rPr>
      <t xml:space="preserve"> - Jay Personius, Executive Director, moved to a full time employee in 2018, leading to a pay increase of $13,408. With a change in pay, there is an increased risk of it not being properly implemented.</t>
    </r>
    <r>
      <rPr>
        <i/>
        <sz val="11"/>
        <color rgb="FF0070C0"/>
        <rFont val="Calibri"/>
        <family val="2"/>
        <scheme val="minor"/>
      </rPr>
      <t xml:space="preserve"> We will bring this risk to the brainstorm.</t>
    </r>
  </si>
  <si>
    <r>
      <t xml:space="preserve">Joe received a $2 per hour raise in 2019, and worked 987 hours in 2018 compared to 1,428 hours in 2019. With hourly employees all getting a pay increase, there is an increased risk of pay not being correctly calculated. </t>
    </r>
    <r>
      <rPr>
        <b/>
        <i/>
        <sz val="11"/>
        <color theme="1"/>
        <rFont val="Calibri"/>
        <family val="2"/>
        <scheme val="minor"/>
      </rPr>
      <t>We will bring this risk to the brainstorm.</t>
    </r>
    <r>
      <rPr>
        <sz val="11"/>
        <color theme="1"/>
        <rFont val="Calibri"/>
        <family val="2"/>
        <scheme val="minor"/>
      </rPr>
      <t xml:space="preserve">
 In addition, Joe received $3,000 in "Temporary Assignment Pay". It is unclear how this amount was determined for this employee. In addition, a citizen had a concern submitted through a hotline related to the allowability of this assignment pay. There is a risk this assignment pay may not be allowable, properly approved, and/or paid in the approved amount. </t>
    </r>
    <r>
      <rPr>
        <b/>
        <i/>
        <sz val="11"/>
        <color theme="1"/>
        <rFont val="Calibri"/>
        <family val="2"/>
        <scheme val="minor"/>
      </rPr>
      <t xml:space="preserve">We will bring this risk to the brainstorm.
</t>
    </r>
    <r>
      <rPr>
        <sz val="11"/>
        <color theme="1"/>
        <rFont val="Calibri"/>
        <family val="2"/>
        <scheme val="minor"/>
      </rPr>
      <t xml:space="preserve">Our recalculated hourly rates for each type of hours did not agree with the listed hourly rate. Per discussion with Jay Personius, Executive Director, this may be due to a pay change part of the way through the year. However, we were not given support for this and Jay was unable to verify this. Therefore, there is a risk employees were not paid at the properly hourly rates in 2019. </t>
    </r>
    <r>
      <rPr>
        <b/>
        <i/>
        <sz val="11"/>
        <color theme="1"/>
        <rFont val="Calibri"/>
        <family val="2"/>
        <scheme val="minor"/>
      </rPr>
      <t>We will bring this risk to the brainstorm.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</si>
</sst>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_(&quot;$&quot;* \(#,##0.00\);_(&quot;$&quot;* &quot;-&quot;??_);_(@_)"/>
  </numFmts>
  <fonts count="9" x14ac:knownFonts="1">
    <font>
      <sz val="11"/>
      <color theme="1"/>
      <name val="Calibri"/>
      <family val="2"/>
      <scheme val="minor"/>
    </font>
    <font>
      <b/>
      <sz val="11"/>
      <color theme="1"/>
      <name val="Calibri"/>
      <family val="2"/>
      <scheme val="minor"/>
    </font>
    <font>
      <i/>
      <sz val="11"/>
      <color theme="1"/>
      <name val="Calibri"/>
      <family val="2"/>
      <scheme val="minor"/>
    </font>
    <font>
      <b/>
      <i/>
      <sz val="11"/>
      <color theme="1"/>
      <name val="Calibri"/>
      <family val="2"/>
      <scheme val="minor"/>
    </font>
    <font>
      <i/>
      <sz val="11"/>
      <color rgb="FF0070C0"/>
      <name val="Calibri"/>
      <family val="2"/>
      <scheme val="minor"/>
    </font>
    <font>
      <u/>
      <sz val="11"/>
      <color theme="1"/>
      <name val="Calibri"/>
      <family val="2"/>
      <scheme val="minor"/>
    </font>
    <font>
      <sz val="11"/>
      <name val="Calibri"/>
      <family val="2"/>
      <scheme val="minor"/>
    </font>
    <font>
      <u/>
      <sz val="11"/>
      <name val="Calibri"/>
      <family val="2"/>
      <scheme val="minor"/>
    </font>
    <font>
      <b/>
      <i/>
      <sz val="11"/>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0">
    <xf numFmtId="0" fontId="0" fillId="0" borderId="0" xfId="0"/>
    <xf numFmtId="0" fontId="0" fillId="4" borderId="0" xfId="0" applyFill="1"/>
    <xf numFmtId="0" fontId="0" fillId="4" borderId="0" xfId="0" applyFill="1" applyAlignment="1">
      <alignment horizontal="center"/>
    </xf>
    <xf numFmtId="0" fontId="1" fillId="4" borderId="0" xfId="0" applyFont="1" applyFill="1" applyAlignment="1">
      <alignment horizontal="center"/>
    </xf>
    <xf numFmtId="0" fontId="1" fillId="4" borderId="0" xfId="0" applyFont="1" applyFill="1" applyAlignment="1">
      <alignment horizontal="center" wrapText="1"/>
    </xf>
    <xf numFmtId="0" fontId="0" fillId="4" borderId="0" xfId="0" applyFill="1" applyAlignment="1">
      <alignment vertical="center"/>
    </xf>
    <xf numFmtId="44" fontId="1" fillId="4" borderId="0" xfId="0" applyNumberFormat="1" applyFont="1" applyFill="1"/>
    <xf numFmtId="0" fontId="1" fillId="4" borderId="0" xfId="0" applyFont="1" applyFill="1" applyAlignment="1">
      <alignment wrapText="1"/>
    </xf>
    <xf numFmtId="0" fontId="1" fillId="3" borderId="1" xfId="0" applyFont="1" applyFill="1" applyBorder="1" applyAlignment="1">
      <alignment horizontal="center"/>
    </xf>
    <xf numFmtId="0" fontId="1" fillId="3" borderId="1" xfId="0" applyFont="1" applyFill="1" applyBorder="1" applyAlignment="1">
      <alignment horizontal="center" wrapText="1"/>
    </xf>
    <xf numFmtId="0" fontId="0" fillId="4" borderId="1" xfId="0" applyFill="1" applyBorder="1" applyAlignment="1">
      <alignment vertical="center"/>
    </xf>
    <xf numFmtId="44" fontId="0" fillId="4" borderId="1" xfId="0" applyNumberFormat="1" applyFill="1" applyBorder="1" applyAlignment="1">
      <alignment vertical="center"/>
    </xf>
    <xf numFmtId="44" fontId="0" fillId="2" borderId="1" xfId="0" applyNumberFormat="1" applyFill="1" applyBorder="1" applyAlignment="1">
      <alignment vertical="center"/>
    </xf>
    <xf numFmtId="49" fontId="0" fillId="4" borderId="1" xfId="0" applyNumberFormat="1" applyFill="1" applyBorder="1" applyAlignment="1">
      <alignment horizontal="left" vertical="center"/>
    </xf>
    <xf numFmtId="49" fontId="0" fillId="4" borderId="1" xfId="0" applyNumberFormat="1" applyFill="1" applyBorder="1" applyAlignment="1">
      <alignment horizontal="left" vertical="center" wrapText="1"/>
    </xf>
    <xf numFmtId="49" fontId="0" fillId="0" borderId="1" xfId="0" applyNumberFormat="1" applyFill="1" applyBorder="1" applyAlignment="1">
      <alignment horizontal="left" vertical="center" wrapText="1"/>
    </xf>
    <xf numFmtId="0" fontId="1" fillId="3" borderId="1" xfId="0" applyFont="1" applyFill="1" applyBorder="1" applyAlignment="1">
      <alignment vertical="center"/>
    </xf>
    <xf numFmtId="0" fontId="0" fillId="4" borderId="1" xfId="0" applyFill="1" applyBorder="1" applyAlignment="1">
      <alignment vertical="center"/>
    </xf>
    <xf numFmtId="0" fontId="0" fillId="4" borderId="1" xfId="0" applyFill="1" applyBorder="1" applyAlignment="1">
      <alignment vertical="center" wrapText="1"/>
    </xf>
    <xf numFmtId="0" fontId="0" fillId="4" borderId="1" xfId="0"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tmlink://F0F43520FE6740ADBF32A1D38F744143/CA61C20575794C44BC14A2324CCDAEC6/"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3</xdr:col>
      <xdr:colOff>143205</xdr:colOff>
      <xdr:row>3</xdr:row>
      <xdr:rowOff>181000</xdr:rowOff>
    </xdr:to>
    <xdr:pic>
      <xdr:nvPicPr>
        <xdr:cNvPr id="3" name="Picture 2" descr="Planning Analytical Procedures||F0F43520FE6740ADBF32A1D38F744143|4|4">
          <a:hlinkClick xmlns:r="http://schemas.openxmlformats.org/officeDocument/2006/relationships" r:id="rId1" tooltip="Planning Analytical Procedures"/>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752475" y="3514725"/>
          <a:ext cx="2362530" cy="181000"/>
        </a:xfrm>
        <a:prstGeom prst="rect">
          <a:avLst/>
        </a:prstGeom>
        <a:solidFill>
          <a:scrgbClr r="0" g="0" b="0">
            <a:alpha val="0"/>
          </a:scrgbClr>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3"/>
  <sheetViews>
    <sheetView tabSelected="1" zoomScale="85" zoomScaleNormal="85" workbookViewId="0">
      <selection activeCell="O3" sqref="O3"/>
    </sheetView>
  </sheetViews>
  <sheetFormatPr defaultRowHeight="15" x14ac:dyDescent="0.25"/>
  <cols>
    <col min="1" max="1" width="11.28515625" style="1" bestFit="1" customWidth="1"/>
    <col min="2" max="2" width="20.7109375" style="1" bestFit="1" customWidth="1"/>
    <col min="3" max="4" width="12.5703125" style="1" customWidth="1"/>
    <col min="5" max="7" width="12.5703125" style="1" bestFit="1" customWidth="1"/>
    <col min="8" max="8" width="12.5703125" style="1" customWidth="1"/>
    <col min="9" max="9" width="12.28515625" style="1" customWidth="1"/>
    <col min="10" max="10" width="30.7109375" style="2" customWidth="1"/>
    <col min="11" max="11" width="11.5703125" style="1" customWidth="1"/>
    <col min="12" max="12" width="30.7109375" style="2" customWidth="1"/>
    <col min="13" max="13" width="11.5703125" style="1" bestFit="1" customWidth="1"/>
    <col min="14" max="14" width="11.5703125" style="1" customWidth="1"/>
    <col min="15" max="15" width="60.7109375" style="2" customWidth="1"/>
    <col min="16" max="16" width="11.28515625" style="1" bestFit="1" customWidth="1"/>
    <col min="17" max="18" width="11.28515625" style="1" customWidth="1"/>
    <col min="19" max="19" width="14.85546875" style="1" customWidth="1"/>
    <col min="20" max="20" width="64.85546875" style="1" customWidth="1"/>
    <col min="21" max="16384" width="9.140625" style="1"/>
  </cols>
  <sheetData>
    <row r="1" spans="1:20" x14ac:dyDescent="0.25">
      <c r="A1" s="16" t="s">
        <v>14</v>
      </c>
      <c r="B1" s="17" t="s">
        <v>29</v>
      </c>
      <c r="C1" s="17"/>
      <c r="D1" s="17"/>
      <c r="E1" s="17"/>
      <c r="F1" s="17"/>
      <c r="G1" s="17"/>
      <c r="H1" s="17"/>
      <c r="I1" s="17"/>
      <c r="J1" s="17"/>
      <c r="K1" s="17"/>
      <c r="L1" s="17"/>
      <c r="M1" s="17"/>
      <c r="N1" s="17"/>
    </row>
    <row r="2" spans="1:20" ht="31.5" customHeight="1" x14ac:dyDescent="0.25">
      <c r="A2" s="16" t="s">
        <v>15</v>
      </c>
      <c r="B2" s="18" t="s">
        <v>44</v>
      </c>
      <c r="C2" s="18"/>
      <c r="D2" s="18"/>
      <c r="E2" s="18"/>
      <c r="F2" s="18"/>
      <c r="G2" s="18"/>
      <c r="H2" s="18"/>
      <c r="I2" s="18"/>
      <c r="J2" s="18"/>
      <c r="K2" s="18"/>
      <c r="L2" s="18"/>
      <c r="M2" s="18"/>
      <c r="N2" s="18"/>
    </row>
    <row r="3" spans="1:20" ht="230.25" customHeight="1" x14ac:dyDescent="0.25">
      <c r="A3" s="16" t="s">
        <v>16</v>
      </c>
      <c r="B3" s="19" t="s">
        <v>45</v>
      </c>
      <c r="C3" s="19"/>
      <c r="D3" s="19"/>
      <c r="E3" s="19"/>
      <c r="F3" s="19"/>
      <c r="G3" s="19"/>
      <c r="H3" s="19"/>
      <c r="I3" s="19"/>
      <c r="J3" s="19"/>
      <c r="K3" s="19"/>
      <c r="L3" s="19"/>
      <c r="M3" s="19"/>
      <c r="N3" s="19"/>
    </row>
    <row r="4" spans="1:20" x14ac:dyDescent="0.25">
      <c r="A4" s="16" t="s">
        <v>17</v>
      </c>
      <c r="B4" s="17"/>
      <c r="C4" s="17"/>
      <c r="D4" s="17"/>
      <c r="E4" s="17"/>
      <c r="F4" s="17"/>
      <c r="G4" s="17"/>
      <c r="H4" s="17"/>
      <c r="I4" s="17"/>
      <c r="J4" s="17"/>
      <c r="K4" s="17"/>
      <c r="L4" s="17"/>
      <c r="M4" s="17"/>
      <c r="N4" s="17"/>
    </row>
    <row r="5" spans="1:20" x14ac:dyDescent="0.25">
      <c r="J5" s="1"/>
      <c r="L5"/>
    </row>
    <row r="6" spans="1:20" ht="60" x14ac:dyDescent="0.25">
      <c r="B6" s="8" t="s">
        <v>18</v>
      </c>
      <c r="C6" s="8">
        <v>2015</v>
      </c>
      <c r="D6" s="8">
        <v>2016</v>
      </c>
      <c r="E6" s="8">
        <v>2017</v>
      </c>
      <c r="F6" s="8">
        <v>2018</v>
      </c>
      <c r="G6" s="8">
        <v>2019</v>
      </c>
      <c r="H6" s="8">
        <v>2020</v>
      </c>
      <c r="I6" s="9" t="s">
        <v>9</v>
      </c>
      <c r="J6" s="9" t="s">
        <v>12</v>
      </c>
      <c r="K6" s="9" t="s">
        <v>10</v>
      </c>
      <c r="L6" s="9" t="s">
        <v>12</v>
      </c>
      <c r="M6" s="9" t="s">
        <v>11</v>
      </c>
      <c r="N6" s="9" t="s">
        <v>13</v>
      </c>
      <c r="O6" s="9" t="s">
        <v>12</v>
      </c>
      <c r="P6" s="9" t="s">
        <v>31</v>
      </c>
      <c r="Q6" s="9" t="s">
        <v>33</v>
      </c>
      <c r="R6" s="9" t="s">
        <v>34</v>
      </c>
      <c r="S6" s="9" t="s">
        <v>32</v>
      </c>
      <c r="T6" s="9" t="s">
        <v>12</v>
      </c>
    </row>
    <row r="7" spans="1:20" ht="75" x14ac:dyDescent="0.25">
      <c r="B7" s="10" t="s">
        <v>8</v>
      </c>
      <c r="C7" s="11">
        <v>3306</v>
      </c>
      <c r="D7" s="11">
        <v>4902</v>
      </c>
      <c r="E7" s="11">
        <v>4446</v>
      </c>
      <c r="F7" s="11">
        <v>684</v>
      </c>
      <c r="G7" s="11">
        <v>0</v>
      </c>
      <c r="H7" s="11">
        <v>0</v>
      </c>
      <c r="I7" s="11">
        <f>E7-D7</f>
        <v>-456</v>
      </c>
      <c r="J7" s="13"/>
      <c r="K7" s="12">
        <f>F7-E7</f>
        <v>-3762</v>
      </c>
      <c r="L7" s="14" t="s">
        <v>27</v>
      </c>
      <c r="M7" s="11">
        <f>G7-F7</f>
        <v>-684</v>
      </c>
      <c r="N7" s="11">
        <v>0</v>
      </c>
      <c r="O7" s="14"/>
      <c r="P7" s="11">
        <f>H7-G7</f>
        <v>0</v>
      </c>
      <c r="Q7" s="11">
        <f t="shared" ref="Q7:Q15" si="0">N7</f>
        <v>0</v>
      </c>
      <c r="R7" s="11">
        <v>0</v>
      </c>
      <c r="S7" s="11">
        <f>P7-R7</f>
        <v>0</v>
      </c>
      <c r="T7" s="14"/>
    </row>
    <row r="8" spans="1:20" ht="240" x14ac:dyDescent="0.25">
      <c r="B8" s="10" t="s">
        <v>0</v>
      </c>
      <c r="C8" s="11">
        <v>2850</v>
      </c>
      <c r="D8" s="11">
        <v>8283</v>
      </c>
      <c r="E8" s="11">
        <v>27772.27</v>
      </c>
      <c r="F8" s="11">
        <v>28682.560000000001</v>
      </c>
      <c r="G8" s="11">
        <v>33768.559999999998</v>
      </c>
      <c r="H8" s="11">
        <v>34711.96</v>
      </c>
      <c r="I8" s="12">
        <f t="shared" ref="I8:I15" si="1">E8-D8</f>
        <v>19489.27</v>
      </c>
      <c r="J8" s="14" t="s">
        <v>19</v>
      </c>
      <c r="K8" s="11">
        <f t="shared" ref="K8:K15" si="2">F8-E8</f>
        <v>910.29000000000087</v>
      </c>
      <c r="L8" s="13"/>
      <c r="M8" s="12">
        <f t="shared" ref="M8:M15" si="3">G8-F8</f>
        <v>5085.9999999999964</v>
      </c>
      <c r="N8" s="12">
        <v>5000</v>
      </c>
      <c r="O8" s="14" t="s">
        <v>35</v>
      </c>
      <c r="P8" s="12">
        <f t="shared" ref="P8:P15" si="4">H8-G8</f>
        <v>943.40000000000146</v>
      </c>
      <c r="Q8" s="12">
        <f t="shared" si="0"/>
        <v>5000</v>
      </c>
      <c r="R8" s="12">
        <v>8200</v>
      </c>
      <c r="S8" s="12">
        <f>P8-R8</f>
        <v>-7256.5999999999985</v>
      </c>
      <c r="T8" s="14" t="s">
        <v>39</v>
      </c>
    </row>
    <row r="9" spans="1:20" ht="150" x14ac:dyDescent="0.25">
      <c r="B9" s="10" t="s">
        <v>1</v>
      </c>
      <c r="C9" s="11">
        <v>0</v>
      </c>
      <c r="D9" s="11">
        <v>4375</v>
      </c>
      <c r="E9" s="11">
        <v>53541.67</v>
      </c>
      <c r="F9" s="11">
        <v>66950.039999999994</v>
      </c>
      <c r="G9" s="11">
        <v>71950.039999999994</v>
      </c>
      <c r="H9" s="11">
        <v>76957.600000000006</v>
      </c>
      <c r="I9" s="12">
        <f>E9-D9</f>
        <v>49166.67</v>
      </c>
      <c r="J9" s="14" t="s">
        <v>20</v>
      </c>
      <c r="K9" s="12">
        <f t="shared" si="2"/>
        <v>13408.369999999995</v>
      </c>
      <c r="L9" s="15" t="s">
        <v>30</v>
      </c>
      <c r="M9" s="12">
        <f t="shared" si="3"/>
        <v>5000</v>
      </c>
      <c r="N9" s="12">
        <v>5000</v>
      </c>
      <c r="O9" s="14" t="s">
        <v>28</v>
      </c>
      <c r="P9" s="12">
        <f t="shared" si="4"/>
        <v>5007.5600000000122</v>
      </c>
      <c r="Q9" s="12">
        <f t="shared" si="0"/>
        <v>5000</v>
      </c>
      <c r="R9" s="12">
        <v>8200</v>
      </c>
      <c r="S9" s="12">
        <f>P9+Q9-R9</f>
        <v>1807.5600000000122</v>
      </c>
      <c r="T9" s="15" t="s">
        <v>37</v>
      </c>
    </row>
    <row r="10" spans="1:20" ht="315" x14ac:dyDescent="0.25">
      <c r="B10" s="10" t="s">
        <v>2</v>
      </c>
      <c r="C10" s="11">
        <v>702</v>
      </c>
      <c r="D10" s="11">
        <v>4664.6400000000003</v>
      </c>
      <c r="E10" s="11">
        <v>10056.709999999999</v>
      </c>
      <c r="F10" s="11">
        <v>13568.85</v>
      </c>
      <c r="G10" s="11">
        <v>25775.38</v>
      </c>
      <c r="H10" s="11">
        <v>41020.559999999998</v>
      </c>
      <c r="I10" s="12">
        <f t="shared" si="1"/>
        <v>5392.0699999999988</v>
      </c>
      <c r="J10" s="14" t="s">
        <v>21</v>
      </c>
      <c r="K10" s="12">
        <f t="shared" si="2"/>
        <v>3512.1400000000012</v>
      </c>
      <c r="L10" s="14" t="s">
        <v>26</v>
      </c>
      <c r="M10" s="12">
        <f t="shared" si="3"/>
        <v>12206.53</v>
      </c>
      <c r="N10" s="12">
        <v>3000</v>
      </c>
      <c r="O10" s="14" t="s">
        <v>46</v>
      </c>
      <c r="P10" s="12">
        <f t="shared" si="4"/>
        <v>15245.179999999997</v>
      </c>
      <c r="Q10" s="12">
        <f t="shared" si="0"/>
        <v>3000</v>
      </c>
      <c r="R10" s="12">
        <v>7800</v>
      </c>
      <c r="S10" s="12">
        <f>P10+Q10-R10</f>
        <v>10445.179999999997</v>
      </c>
      <c r="T10" s="14" t="s">
        <v>40</v>
      </c>
    </row>
    <row r="11" spans="1:20" ht="45" x14ac:dyDescent="0.25">
      <c r="B11" s="10" t="s">
        <v>3</v>
      </c>
      <c r="C11" s="11">
        <v>68081.039999999994</v>
      </c>
      <c r="D11" s="11">
        <v>73415.25</v>
      </c>
      <c r="E11" s="11">
        <v>2394</v>
      </c>
      <c r="F11" s="11">
        <v>4484</v>
      </c>
      <c r="G11" s="11">
        <v>7516</v>
      </c>
      <c r="H11" s="11">
        <v>6492</v>
      </c>
      <c r="I11" s="12">
        <f t="shared" si="1"/>
        <v>-71021.25</v>
      </c>
      <c r="J11" s="14" t="s">
        <v>22</v>
      </c>
      <c r="K11" s="11">
        <f t="shared" si="2"/>
        <v>2090</v>
      </c>
      <c r="L11" s="13"/>
      <c r="M11" s="12">
        <f t="shared" si="3"/>
        <v>3032</v>
      </c>
      <c r="N11" s="11">
        <v>0</v>
      </c>
      <c r="O11" s="15" t="s">
        <v>41</v>
      </c>
      <c r="P11" s="11">
        <f t="shared" si="4"/>
        <v>-1024</v>
      </c>
      <c r="Q11" s="11">
        <f t="shared" si="0"/>
        <v>0</v>
      </c>
      <c r="R11" s="11">
        <v>0</v>
      </c>
      <c r="S11" s="11">
        <f>P11-R11</f>
        <v>-1024</v>
      </c>
      <c r="T11" s="13"/>
    </row>
    <row r="12" spans="1:20" x14ac:dyDescent="0.25">
      <c r="B12" s="10" t="s">
        <v>4</v>
      </c>
      <c r="C12" s="11">
        <v>9348</v>
      </c>
      <c r="D12" s="11">
        <v>8026</v>
      </c>
      <c r="E12" s="11">
        <v>7638</v>
      </c>
      <c r="F12" s="11">
        <v>9252</v>
      </c>
      <c r="G12" s="11">
        <v>11868</v>
      </c>
      <c r="H12" s="11">
        <v>12252</v>
      </c>
      <c r="I12" s="11">
        <f t="shared" si="1"/>
        <v>-388</v>
      </c>
      <c r="J12" s="13"/>
      <c r="K12" s="11">
        <f t="shared" si="2"/>
        <v>1614</v>
      </c>
      <c r="L12" s="13"/>
      <c r="M12" s="11">
        <f t="shared" si="3"/>
        <v>2616</v>
      </c>
      <c r="N12" s="11">
        <v>0</v>
      </c>
      <c r="O12" s="15"/>
      <c r="P12" s="11">
        <f t="shared" si="4"/>
        <v>384</v>
      </c>
      <c r="Q12" s="11">
        <f t="shared" si="0"/>
        <v>0</v>
      </c>
      <c r="R12" s="11">
        <v>0</v>
      </c>
      <c r="S12" s="11">
        <f>P12-R12</f>
        <v>384</v>
      </c>
      <c r="T12" s="13"/>
    </row>
    <row r="13" spans="1:20" ht="315" x14ac:dyDescent="0.25">
      <c r="B13" s="10" t="s">
        <v>5</v>
      </c>
      <c r="C13" s="11">
        <v>14451.68</v>
      </c>
      <c r="D13" s="11">
        <v>16409.900000000001</v>
      </c>
      <c r="E13" s="11">
        <v>26526.22</v>
      </c>
      <c r="F13" s="11">
        <v>30949.41</v>
      </c>
      <c r="G13" s="11">
        <v>36704.46</v>
      </c>
      <c r="H13" s="11">
        <v>44663.71</v>
      </c>
      <c r="I13" s="12">
        <f t="shared" si="1"/>
        <v>10116.32</v>
      </c>
      <c r="J13" s="14" t="s">
        <v>23</v>
      </c>
      <c r="K13" s="12">
        <f t="shared" si="2"/>
        <v>4423.1899999999987</v>
      </c>
      <c r="L13" s="14" t="s">
        <v>25</v>
      </c>
      <c r="M13" s="12">
        <f t="shared" si="3"/>
        <v>5755.0499999999993</v>
      </c>
      <c r="N13" s="12">
        <v>4000</v>
      </c>
      <c r="O13" s="15" t="s">
        <v>36</v>
      </c>
      <c r="P13" s="12">
        <f t="shared" si="4"/>
        <v>7959.25</v>
      </c>
      <c r="Q13" s="12">
        <f t="shared" si="0"/>
        <v>4000</v>
      </c>
      <c r="R13" s="12">
        <v>8200</v>
      </c>
      <c r="S13" s="12">
        <f>P13+Q13-R13</f>
        <v>3759.25</v>
      </c>
      <c r="T13" s="14" t="s">
        <v>38</v>
      </c>
    </row>
    <row r="14" spans="1:20" ht="300" x14ac:dyDescent="0.25">
      <c r="B14" s="10" t="s">
        <v>6</v>
      </c>
      <c r="C14" s="11">
        <v>38704.5</v>
      </c>
      <c r="D14" s="11">
        <v>39891.4</v>
      </c>
      <c r="E14" s="11">
        <v>41180.120000000003</v>
      </c>
      <c r="F14" s="11">
        <v>42560</v>
      </c>
      <c r="G14" s="11">
        <v>52232</v>
      </c>
      <c r="H14" s="11">
        <v>56983.15</v>
      </c>
      <c r="I14" s="11">
        <f t="shared" si="1"/>
        <v>1288.7200000000012</v>
      </c>
      <c r="J14" s="13"/>
      <c r="K14" s="11">
        <f t="shared" si="2"/>
        <v>1379.8799999999974</v>
      </c>
      <c r="L14" s="13"/>
      <c r="M14" s="12">
        <f t="shared" si="3"/>
        <v>9672</v>
      </c>
      <c r="N14" s="12">
        <v>6000</v>
      </c>
      <c r="O14" s="15" t="s">
        <v>43</v>
      </c>
      <c r="P14" s="12">
        <f t="shared" si="4"/>
        <v>4751.1500000000015</v>
      </c>
      <c r="Q14" s="12">
        <f t="shared" si="0"/>
        <v>6000</v>
      </c>
      <c r="R14" s="12">
        <v>8200</v>
      </c>
      <c r="S14" s="12">
        <f>P14+Q14-R14</f>
        <v>2551.1500000000015</v>
      </c>
      <c r="T14" s="14" t="s">
        <v>38</v>
      </c>
    </row>
    <row r="15" spans="1:20" ht="30" x14ac:dyDescent="0.25">
      <c r="B15" s="10" t="s">
        <v>7</v>
      </c>
      <c r="C15" s="11">
        <v>0</v>
      </c>
      <c r="D15" s="11">
        <v>0</v>
      </c>
      <c r="E15" s="11">
        <v>0</v>
      </c>
      <c r="F15" s="11">
        <v>3116</v>
      </c>
      <c r="G15" s="11">
        <v>8668</v>
      </c>
      <c r="H15" s="11">
        <v>8924</v>
      </c>
      <c r="I15" s="11">
        <f t="shared" si="1"/>
        <v>0</v>
      </c>
      <c r="J15" s="13"/>
      <c r="K15" s="12">
        <f t="shared" si="2"/>
        <v>3116</v>
      </c>
      <c r="L15" s="14" t="s">
        <v>24</v>
      </c>
      <c r="M15" s="12">
        <f t="shared" si="3"/>
        <v>5552</v>
      </c>
      <c r="N15" s="11">
        <v>0</v>
      </c>
      <c r="O15" s="15" t="s">
        <v>42</v>
      </c>
      <c r="P15" s="11">
        <f t="shared" si="4"/>
        <v>256</v>
      </c>
      <c r="Q15" s="11">
        <f t="shared" si="0"/>
        <v>0</v>
      </c>
      <c r="R15" s="11">
        <v>0</v>
      </c>
      <c r="S15" s="11">
        <f>P15-R15</f>
        <v>256</v>
      </c>
      <c r="T15" s="14"/>
    </row>
    <row r="17" spans="2:13" x14ac:dyDescent="0.25">
      <c r="C17" s="6">
        <f t="shared" ref="C17:E17" si="5">SUM(C7:C16)</f>
        <v>137443.22</v>
      </c>
      <c r="D17" s="6">
        <f t="shared" si="5"/>
        <v>159967.19</v>
      </c>
      <c r="E17" s="6">
        <f t="shared" si="5"/>
        <v>173554.99</v>
      </c>
      <c r="F17" s="6">
        <f>SUM(F7:F16)</f>
        <v>200246.86</v>
      </c>
      <c r="G17" s="6">
        <f>SUM(G7:G16)</f>
        <v>248482.43999999997</v>
      </c>
      <c r="H17" s="6">
        <f>SUM(H8:H16)</f>
        <v>282004.98</v>
      </c>
    </row>
    <row r="29" spans="2:13" x14ac:dyDescent="0.25">
      <c r="E29" s="3"/>
      <c r="F29" s="3"/>
      <c r="G29" s="3"/>
      <c r="H29" s="3"/>
      <c r="I29" s="7"/>
      <c r="J29" s="4"/>
      <c r="K29" s="7"/>
      <c r="L29" s="4"/>
      <c r="M29" s="7"/>
    </row>
    <row r="30" spans="2:13" x14ac:dyDescent="0.25">
      <c r="B30" s="5"/>
    </row>
    <row r="31" spans="2:13" x14ac:dyDescent="0.25">
      <c r="B31" s="5"/>
    </row>
    <row r="32" spans="2:13" x14ac:dyDescent="0.25">
      <c r="B32" s="5"/>
    </row>
    <row r="33" spans="2:2" x14ac:dyDescent="0.25">
      <c r="B33" s="5"/>
    </row>
  </sheetData>
  <mergeCells count="4">
    <mergeCell ref="B1:N1"/>
    <mergeCell ref="B2:N2"/>
    <mergeCell ref="B3:N3"/>
    <mergeCell ref="B4:N4"/>
  </mergeCells>
  <pageMargins left="0.7" right="0.7" top="0.75" bottom="0.75" header="0.3" footer="0.3"/>
  <pageSetup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Payroll Trend</vt:lpstr>
      <vt:lpstr>TMB1717900079</vt:lpstr>
    </vt:vector>
  </TitlesOfParts>
  <Company>WA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Villarreal, Beau (SAO)</dc:creator>
  <cp:lastModifiedBy>Villarreal, Beau (SAO)</cp:lastModifiedBy>
  <cp:lastPrinted>2021-02-22T16:03:13Z</cp:lastPrinted>
  <dcterms:created xsi:type="dcterms:W3CDTF">2021-02-22T15:22:03Z</dcterms:created>
  <dcterms:modified xsi:type="dcterms:W3CDTF">2021-05-25T18:14:31Z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