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k950\appdata\local\temp\tm_temp\TM_2\"/>
    </mc:Choice>
  </mc:AlternateContent>
  <xr:revisionPtr revIDLastSave="0" documentId="13_ncr:1_{DAD9CCA1-4078-4D77-B503-737A4615E432}" xr6:coauthVersionLast="47" xr6:coauthVersionMax="47" xr10:uidLastSave="{00000000-0000-0000-0000-000000000000}"/>
  <bookViews>
    <workbookView xWindow="5565" yWindow="1095" windowWidth="21600" windowHeight="11385" activeTab="1" xr2:uid="{7036171A-14C5-4F49-B840-0E35330423E1}"/>
  </bookViews>
  <sheets>
    <sheet name="Auditor's Notes" sheetId="22" r:id="rId1"/>
    <sheet name="Work Completed Mar23-Feb24" sheetId="18" r:id="rId2"/>
    <sheet name="CCR QA Mar23-Feb24" sheetId="19" r:id="rId3"/>
    <sheet name="Sup Screen QA Mar23-Feb24" sheetId="20" r:id="rId4"/>
  </sheets>
  <externalReferences>
    <externalReference r:id="rId5"/>
  </externalReferences>
  <definedNames>
    <definedName name="TMB1112381816">'Sup Screen QA Mar23-Feb24'!$F$18</definedName>
    <definedName name="TMB1200311545">'Auditor''s Notes'!$A$12</definedName>
    <definedName name="TMB1389749380">'Sup Screen QA Mar23-Feb24'!$E$6</definedName>
    <definedName name="TMB1551396785">'Auditor''s Notes'!$A$12</definedName>
    <definedName name="TMB1966705611">'Auditor''s Notes'!$A$8</definedName>
    <definedName name="TMB1972164989">'CCR QA Mar23-Feb24'!$C$6</definedName>
    <definedName name="TMB341884075">'Auditor''s Notes'!$L$10</definedName>
    <definedName name="TMB541606990">'CCR QA Mar23-Feb24'!$D$18</definedName>
    <definedName name="TMB648445137">'Auditor''s Notes'!$A$8</definedName>
    <definedName name="TMB849730644">'Work Completed Mar23-Feb24'!$D$20</definedName>
    <definedName name="TMB856752614">'Auditor''s Notes'!$L$10</definedName>
    <definedName name="TMP42358282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20" l="1"/>
  <c r="W7" i="20"/>
  <c r="W8" i="20"/>
  <c r="W9" i="20"/>
  <c r="W10" i="20"/>
  <c r="W11" i="20"/>
  <c r="W12" i="20"/>
  <c r="W13" i="20"/>
  <c r="W2" i="20"/>
  <c r="N8" i="18" l="1"/>
  <c r="N9" i="18"/>
  <c r="N10" i="18"/>
  <c r="N11" i="18"/>
  <c r="N12" i="18"/>
  <c r="N13" i="18"/>
  <c r="N14" i="18"/>
  <c r="C15" i="18" l="1"/>
  <c r="E15" i="18"/>
  <c r="F15" i="18"/>
  <c r="G15" i="18"/>
  <c r="H15" i="18"/>
  <c r="I15" i="18"/>
  <c r="J15" i="18"/>
  <c r="K15" i="18"/>
  <c r="L15" i="18"/>
  <c r="M15" i="18"/>
  <c r="D3" i="19"/>
  <c r="D4" i="19"/>
  <c r="D5" i="19"/>
  <c r="D6" i="19"/>
  <c r="D7" i="19"/>
  <c r="D8" i="19"/>
  <c r="D9" i="19"/>
  <c r="D10" i="19"/>
  <c r="D11" i="19"/>
  <c r="D12" i="19"/>
  <c r="D13" i="19"/>
  <c r="D14" i="19"/>
  <c r="C16" i="19"/>
  <c r="E16" i="19"/>
  <c r="F16" i="19"/>
  <c r="G16" i="19"/>
  <c r="H16" i="19"/>
  <c r="I16" i="19"/>
  <c r="J16" i="19"/>
  <c r="K16" i="19"/>
  <c r="L16" i="19"/>
  <c r="M16" i="19"/>
  <c r="N16" i="19"/>
  <c r="O16" i="19"/>
  <c r="P14" i="19"/>
  <c r="B16" i="19"/>
  <c r="P13" i="19"/>
  <c r="P12" i="19"/>
  <c r="P11" i="19"/>
  <c r="P10" i="19"/>
  <c r="P9" i="19"/>
  <c r="P8" i="19"/>
  <c r="P7" i="19"/>
  <c r="P6" i="19"/>
  <c r="P5" i="19"/>
  <c r="P4" i="19"/>
  <c r="P3" i="19"/>
  <c r="D14" i="20"/>
  <c r="E14" i="20"/>
  <c r="F14" i="20"/>
  <c r="G14" i="20"/>
  <c r="H14" i="20"/>
  <c r="I14" i="20"/>
  <c r="J14" i="20"/>
  <c r="K14" i="20"/>
  <c r="L14" i="20"/>
  <c r="M14" i="20"/>
  <c r="N14" i="20"/>
  <c r="O14" i="20"/>
  <c r="P14" i="20"/>
  <c r="Q14" i="20"/>
  <c r="R14" i="20"/>
  <c r="S14" i="20"/>
  <c r="T14" i="20"/>
  <c r="C14" i="20"/>
  <c r="B17" i="20"/>
  <c r="B14" i="20"/>
  <c r="U13" i="20"/>
  <c r="V13" i="20" s="1"/>
  <c r="U12" i="20"/>
  <c r="V12" i="20" s="1"/>
  <c r="U11" i="20"/>
  <c r="V11" i="20" s="1"/>
  <c r="U10" i="20"/>
  <c r="V10" i="20" s="1"/>
  <c r="U9" i="20"/>
  <c r="V9" i="20" s="1"/>
  <c r="U8" i="20"/>
  <c r="V8" i="20" s="1"/>
  <c r="U7" i="20"/>
  <c r="V7" i="20" s="1"/>
  <c r="U6" i="20"/>
  <c r="V6" i="20" s="1"/>
  <c r="W6" i="20" s="1"/>
  <c r="U5" i="20"/>
  <c r="V5" i="20" s="1"/>
  <c r="W5" i="20" s="1"/>
  <c r="U4" i="20"/>
  <c r="V4" i="20" s="1"/>
  <c r="W4" i="20" s="1"/>
  <c r="U3" i="20"/>
  <c r="V3" i="20" s="1"/>
  <c r="U2" i="20"/>
  <c r="P16" i="19" l="1"/>
  <c r="D16" i="19"/>
  <c r="C20" i="19"/>
  <c r="C18" i="19"/>
  <c r="U14" i="20"/>
  <c r="B19" i="20" s="1"/>
  <c r="B21" i="20" s="1"/>
  <c r="V2" i="20"/>
  <c r="D3" i="18" l="1"/>
  <c r="D4" i="18"/>
  <c r="N4" i="18" s="1"/>
  <c r="D5" i="18"/>
  <c r="N5" i="18" s="1"/>
  <c r="D6" i="18"/>
  <c r="N6" i="18" s="1"/>
  <c r="D7" i="18"/>
  <c r="N7" i="18" s="1"/>
  <c r="D8" i="18"/>
  <c r="D9" i="18"/>
  <c r="D10" i="18"/>
  <c r="D11" i="18"/>
  <c r="D12" i="18"/>
  <c r="D13" i="18"/>
  <c r="D14" i="18"/>
  <c r="B15" i="18"/>
  <c r="D15" i="18" l="1"/>
  <c r="N3" i="18"/>
  <c r="B17" i="18"/>
  <c r="B18" i="18" s="1"/>
</calcChain>
</file>

<file path=xl/sharedStrings.xml><?xml version="1.0" encoding="utf-8"?>
<sst xmlns="http://schemas.openxmlformats.org/spreadsheetml/2006/main" count="103" uniqueCount="89">
  <si>
    <t>PRISON CCR's</t>
  </si>
  <si>
    <t>FIELD CCR's</t>
  </si>
  <si>
    <t>Added Cause/CCR Update/Coversheet</t>
  </si>
  <si>
    <t>SCREENINGS (by prefix)</t>
  </si>
  <si>
    <t>Total CCR's</t>
  </si>
  <si>
    <t>FOS</t>
  </si>
  <si>
    <t>FOS Reviews</t>
  </si>
  <si>
    <t>SCREENING CHRONOS ENTERED</t>
  </si>
  <si>
    <t>SCREENING 2nd REVIEWS</t>
  </si>
  <si>
    <t>CCR 2nd REVIEWS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</si>
  <si>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</si>
  <si>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</si>
  <si>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</si>
  <si>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</si>
  <si>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</si>
  <si>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</si>
  <si>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</si>
  <si>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</si>
  <si>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</si>
  <si>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</si>
  <si>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</si>
  <si>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</si>
  <si>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DAYS WORKED</t>
  </si>
  <si>
    <t>Total Packets</t>
  </si>
  <si>
    <t>Correct</t>
  </si>
  <si>
    <t>Field vs Prison chrono</t>
  </si>
  <si>
    <t xml:space="preserve">Future </t>
  </si>
  <si>
    <t>Sentence structure</t>
  </si>
  <si>
    <t>ORP determination</t>
  </si>
  <si>
    <t>SO</t>
  </si>
  <si>
    <t>Missed Sent Altern</t>
  </si>
  <si>
    <t>CMS Review</t>
  </si>
  <si>
    <t>Chrono</t>
  </si>
  <si>
    <t>Header box</t>
  </si>
  <si>
    <t>Missed cause</t>
  </si>
  <si>
    <t>Incorrect Determination</t>
  </si>
  <si>
    <t>Revoke/Reclass</t>
  </si>
  <si>
    <t>wrong tool</t>
  </si>
  <si>
    <t>Already screened</t>
  </si>
  <si>
    <t>Repetitive DV Offense</t>
  </si>
  <si>
    <t>DV Pled &amp; proven</t>
  </si>
  <si>
    <t>total screen</t>
  </si>
  <si>
    <t>error rate%</t>
  </si>
  <si>
    <t>totals</t>
  </si>
  <si>
    <t>Year Total Error Rate</t>
  </si>
  <si>
    <t>Year Total Accuracy Rate</t>
  </si>
  <si>
    <t>Total Correct</t>
  </si>
  <si>
    <t>Total Packets Reviewed</t>
  </si>
  <si>
    <t>Total Packets with Errors</t>
  </si>
  <si>
    <t>CRT Packet Accuracy</t>
  </si>
  <si>
    <t>Not Checking Current J&amp;S</t>
  </si>
  <si>
    <t>Cause Information</t>
  </si>
  <si>
    <t>Comparable</t>
  </si>
  <si>
    <t>DV Designation</t>
  </si>
  <si>
    <t>Enhancement  Anticipatory    Modifier</t>
  </si>
  <si>
    <t>Half Sheet Completion</t>
  </si>
  <si>
    <t>Subsections for Felony Assault/Theft/MalMisch</t>
  </si>
  <si>
    <t>Missed Enter/Prep</t>
  </si>
  <si>
    <t>Not deleting CCR prior to 12/15/17</t>
  </si>
  <si>
    <t>SOTAP</t>
  </si>
  <si>
    <t>Unnecessary Documents Added</t>
  </si>
  <si>
    <t>Total Errors</t>
  </si>
  <si>
    <t>Column13</t>
  </si>
  <si>
    <t>Column14</t>
  </si>
  <si>
    <t>Column15</t>
  </si>
  <si>
    <t>Column16</t>
  </si>
  <si>
    <t>Totals</t>
  </si>
  <si>
    <t>Total Year Accuracy</t>
  </si>
  <si>
    <t>Total Year Errors</t>
  </si>
  <si>
    <t>DAYS POSSIBLE</t>
  </si>
  <si>
    <t>Reporting Instruct/detainer language</t>
  </si>
  <si>
    <t>YTD Daily Average</t>
  </si>
  <si>
    <t>DAILY AVERAGE CCRS</t>
  </si>
  <si>
    <t>Accuracy Rate %</t>
  </si>
  <si>
    <t xml:space="preserve">*Note: The whole unit was offline on 5/9 for a unit meeting so 1 "Day Worked" was subtracted for this for calculating the CCR Daily Average. </t>
  </si>
  <si>
    <t>Fail to Check J&amp;S</t>
  </si>
  <si>
    <t>P/C:</t>
  </si>
  <si>
    <t>Source:</t>
  </si>
  <si>
    <t>DoC investigation 23-1015 from Michelle Walker</t>
  </si>
  <si>
    <t>Notes:</t>
  </si>
  <si>
    <t xml:space="preserve">This attachment shows work statistics for only 2 months of the investigation's scope, but contains statistics for months before the investigation. </t>
  </si>
  <si>
    <t>CCR QA</t>
  </si>
  <si>
    <t>This tab contains information about the number of cases the subject reviewed as part of his assigned work.</t>
  </si>
  <si>
    <t xml:space="preserve"> His position includes expectations that he complete 6 "CCRs" per day, on average. The investigation does not mention how many reviews he was required to perform per day.</t>
  </si>
  <si>
    <t xml:space="preserve">His performance expectation is to achieve 95% accuracy in CCRs. See page 5 in the investigation report. </t>
  </si>
  <si>
    <t>SUP Screen</t>
  </si>
  <si>
    <t xml:space="preserve">This tab contains information about SUP activities. The investigation does not include expectations for the number of "SUP" to be completed. </t>
  </si>
  <si>
    <t>The "SUP" accuracy gives some qualitative information on how well the subject performed other assignments. SUP accuracy is expected at 95%.</t>
  </si>
  <si>
    <t xml:space="preserve">To document Attachment 16 to the investigation report and clarify its role in the report.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</si>
</sst>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</cellStyleXfs>
  <cellXfs count="55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7" fontId="0" fillId="0" borderId="0" xfId="0" applyNumberFormat="1"/>
    <xf numFmtId="14" fontId="10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7" fontId="0" fillId="0" borderId="1" xfId="0" applyNumberFormat="1" applyBorder="1"/>
    <xf numFmtId="0" fontId="3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0" fontId="0" fillId="0" borderId="1" xfId="0" applyNumberForma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9" borderId="1" xfId="0" applyFill="1" applyBorder="1" applyAlignment="1">
      <alignment wrapText="1"/>
    </xf>
    <xf numFmtId="10" fontId="0" fillId="9" borderId="1" xfId="0" applyNumberFormat="1" applyFill="1" applyBorder="1" applyAlignment="1">
      <alignment horizontal="center"/>
    </xf>
    <xf numFmtId="17" fontId="12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/>
    <xf numFmtId="9" fontId="0" fillId="0" borderId="1" xfId="1" applyFont="1" applyBorder="1"/>
    <xf numFmtId="0" fontId="8" fillId="4" borderId="3" xfId="3" applyBorder="1"/>
    <xf numFmtId="0" fontId="8" fillId="4" borderId="1" xfId="3" applyBorder="1"/>
    <xf numFmtId="0" fontId="7" fillId="3" borderId="1" xfId="2" applyBorder="1"/>
    <xf numFmtId="0" fontId="9" fillId="5" borderId="1" xfId="4" applyBorder="1" applyAlignment="1">
      <alignment wrapText="1"/>
    </xf>
    <xf numFmtId="9" fontId="9" fillId="5" borderId="1" xfId="1" applyFont="1" applyFill="1" applyBorder="1"/>
    <xf numFmtId="0" fontId="8" fillId="4" borderId="1" xfId="3" applyBorder="1" applyAlignment="1">
      <alignment wrapText="1"/>
    </xf>
    <xf numFmtId="0" fontId="0" fillId="3" borderId="1" xfId="2" applyFont="1" applyBorder="1"/>
    <xf numFmtId="0" fontId="0" fillId="4" borderId="1" xfId="3" applyFont="1" applyBorder="1"/>
    <xf numFmtId="0" fontId="0" fillId="0" borderId="4" xfId="0" applyBorder="1"/>
    <xf numFmtId="0" fontId="8" fillId="4" borderId="1" xfId="3" applyNumberFormat="1" applyBorder="1"/>
    <xf numFmtId="0" fontId="1" fillId="0" borderId="0" xfId="0" applyFont="1" applyAlignment="1">
      <alignment wrapText="1"/>
    </xf>
    <xf numFmtId="164" fontId="3" fillId="0" borderId="0" xfId="0" applyNumberFormat="1" applyFont="1"/>
    <xf numFmtId="164" fontId="0" fillId="0" borderId="0" xfId="0" applyNumberFormat="1"/>
    <xf numFmtId="10" fontId="0" fillId="0" borderId="1" xfId="0" applyNumberFormat="1" applyBorder="1"/>
    <xf numFmtId="0" fontId="13" fillId="0" borderId="0" xfId="0" applyFont="1" applyAlignment="1">
      <alignment vertical="center" wrapText="1"/>
    </xf>
    <xf numFmtId="1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2" borderId="0" xfId="0" applyFont="1" applyFill="1"/>
    <xf numFmtId="0" fontId="15" fillId="2" borderId="0" xfId="0" applyFont="1" applyFill="1"/>
    <xf numFmtId="0" fontId="0" fillId="2" borderId="0" xfId="0" applyFill="1"/>
  </cellXfs>
  <cellStyles count="5">
    <cellStyle name="Bad" xfId="3" builtinId="27"/>
    <cellStyle name="Good" xfId="2" builtinId="26"/>
    <cellStyle name="Neutral" xfId="4" builtinId="28"/>
    <cellStyle name="Normal" xfId="0" builtinId="0"/>
    <cellStyle name="Percent" xfId="1" builtinId="5"/>
  </cellStyles>
  <dxfs count="33"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tmlink://785407D379164203BE8394A2B3BF0D46/F4D6BE2BAE5E4DB384854A45D268EE5F/" TargetMode="External"/><Relationship Id="rId2" Type="http://schemas.openxmlformats.org/officeDocument/2006/relationships/image" Target="../media/image1.png"/><Relationship Id="rId1" Type="http://schemas.openxmlformats.org/officeDocument/2006/relationships/hyperlink" Target="tmlink://37B572C5366842A3BD3CE3DE87B9F55E/D30C982AE0F64E5E8B136FA05E5B1E0B/" TargetMode="External"/><Relationship Id="rId5" Type="http://schemas.openxmlformats.org/officeDocument/2006/relationships/hyperlink" Target="tmlink://A9C199B91904459AA3FBED85158F5181/F4D6BE2BAE5E4DB384854A45D268EE5F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</xdr:colOff>
      <xdr:row>9</xdr:row>
      <xdr:rowOff>0</xdr:rowOff>
    </xdr:from>
    <xdr:to>
      <xdr:col>12</xdr:col>
      <xdr:colOff>104876</xdr:colOff>
      <xdr:row>9</xdr:row>
      <xdr:rowOff>181000</xdr:rowOff>
    </xdr:to>
    <xdr:pic>
      <xdr:nvPicPr>
        <xdr:cNvPr id="2" name="Picture 1" descr="B.2.1|pdf|37B572C5366842A3BD3CE3DE87B9F55E|5|4">
          <a:hlinkClick xmlns:r="http://schemas.openxmlformats.org/officeDocument/2006/relationships" r:id="rId1" tooltip="B.2.1"/>
          <a:extLst>
            <a:ext uri="{FF2B5EF4-FFF2-40B4-BE49-F238E27FC236}">
              <a16:creationId xmlns:a16="http://schemas.microsoft.com/office/drawing/2014/main" id="{C006CC5F-6184-4491-95A4-B99387BAE4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0851" y="171450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 editAs="oneCell">
    <xdr:from>
      <xdr:col>0</xdr:col>
      <xdr:colOff>1</xdr:colOff>
      <xdr:row>7</xdr:row>
      <xdr:rowOff>0</xdr:rowOff>
    </xdr:from>
    <xdr:to>
      <xdr:col>1</xdr:col>
      <xdr:colOff>9626</xdr:colOff>
      <xdr:row>7</xdr:row>
      <xdr:rowOff>181000</xdr:rowOff>
    </xdr:to>
    <xdr:pic>
      <xdr:nvPicPr>
        <xdr:cNvPr id="6" name="Picture 5" descr="B.2.3|xlsx|785407D379164203BE8394A2B3BF0D46|5|3">
          <a:hlinkClick xmlns:r="http://schemas.openxmlformats.org/officeDocument/2006/relationships" r:id="rId3" tooltip="B.2.3"/>
          <a:extLst>
            <a:ext uri="{FF2B5EF4-FFF2-40B4-BE49-F238E27FC236}">
              <a16:creationId xmlns:a16="http://schemas.microsoft.com/office/drawing/2014/main" id="{7D66515E-2540-AC70-D0C2-3BDA23620ED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33350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 editAs="oneCell">
    <xdr:from>
      <xdr:col>0</xdr:col>
      <xdr:colOff>1</xdr:colOff>
      <xdr:row>11</xdr:row>
      <xdr:rowOff>0</xdr:rowOff>
    </xdr:from>
    <xdr:to>
      <xdr:col>1</xdr:col>
      <xdr:colOff>9626</xdr:colOff>
      <xdr:row>11</xdr:row>
      <xdr:rowOff>181000</xdr:rowOff>
    </xdr:to>
    <xdr:pic>
      <xdr:nvPicPr>
        <xdr:cNvPr id="8" name="Picture 7" descr="B.2.3|xlsx|A9C199B91904459AA3FBED85158F5181|5|3">
          <a:hlinkClick xmlns:r="http://schemas.openxmlformats.org/officeDocument/2006/relationships" r:id="rId5" tooltip="B.2.3"/>
          <a:extLst>
            <a:ext uri="{FF2B5EF4-FFF2-40B4-BE49-F238E27FC236}">
              <a16:creationId xmlns:a16="http://schemas.microsoft.com/office/drawing/2014/main" id="{F8E389EB-A2F4-1B26-0F00-997A0ABA23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09550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rik950\appdata\local\temp\tm_temp\TM_2\B.2.2%20-%20S1Corrections-FD23%20-%2012-5-2023.xlsx" TargetMode="External"/><Relationship Id="rId1" Type="http://schemas.openxmlformats.org/officeDocument/2006/relationships/externalLinkPath" Target="B.2.2%20-%20S1Corrections-FD23%20-%2012-5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ditor's Notes"/>
      <sheetName val="Work Completed Apr22-Feb23"/>
      <sheetName val="CCR QA Apr22-Feb23"/>
      <sheetName val="Sup Screen QA Mar22-Feb23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91C00B-DA3A-4A58-BF53-CA2A0C4563B5}" name="Table8" displayName="Table8" ref="A2:N14" totalsRowShown="0" headerRowDxfId="32" dataDxfId="31">
  <autoFilter ref="A2:N14" xr:uid="{7D91C00B-DA3A-4A58-BF53-CA2A0C4563B5}"/>
  <tableColumns count="14">
    <tableColumn id="1" xr3:uid="{B1D18A08-67D4-4E24-9A76-AFAA16E265AE}" name="Column1" dataDxfId="30"/>
    <tableColumn id="2" xr3:uid="{61971A2C-76B3-404F-B905-B13141E3656A}" name="Column2" dataDxfId="29"/>
    <tableColumn id="3" xr3:uid="{9E22BB72-6517-43B9-BB09-B403F20AA402}" name="Column3" dataDxfId="28"/>
    <tableColumn id="4" xr3:uid="{B85E25E2-BC3C-43B3-9466-850E01FED357}" name="Column4" dataDxfId="27">
      <calculatedColumnFormula>SUM(B3:C3)</calculatedColumnFormula>
    </tableColumn>
    <tableColumn id="5" xr3:uid="{4AB034FC-C04A-4359-A753-E79787A8DBD2}" name="Column5" dataDxfId="26"/>
    <tableColumn id="6" xr3:uid="{4F1B7158-F3A5-4EC0-87B2-593F9CBA1B9F}" name="Column6" dataDxfId="25"/>
    <tableColumn id="7" xr3:uid="{AFC04341-825E-4768-A517-B22B0E6A0CE3}" name="Column7" dataDxfId="24"/>
    <tableColumn id="8" xr3:uid="{F0D500D1-CADA-4F96-BAAB-602BBA19AE4E}" name="Column8" dataDxfId="23"/>
    <tableColumn id="9" xr3:uid="{C6CA1E95-EBA6-4F6A-B608-F27B34FE11D7}" name="Column9" dataDxfId="22"/>
    <tableColumn id="10" xr3:uid="{26C61904-772B-4C3C-A7A9-3106D4A18D10}" name="Column10" dataDxfId="21"/>
    <tableColumn id="11" xr3:uid="{537C3EB3-4123-4D0A-9ED8-7B5C9C4E0282}" name="Column11" dataDxfId="20"/>
    <tableColumn id="13" xr3:uid="{D6BD8DE9-B1E5-4A51-AA7D-67D4286C0214}" name="Column12" dataDxfId="19"/>
    <tableColumn id="12" xr3:uid="{4EB58498-BE37-428D-AAF8-C0AFC54429AE}" name="Column13" dataDxfId="18"/>
    <tableColumn id="14" xr3:uid="{BECBDC93-F4AE-43CD-9534-6B00BD89B05B}" name="Column14" dataDxfId="17">
      <calculatedColumnFormula>(D3/L3-C21)/1*1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DD5319-EF0A-42C2-AAFF-820972ADEEE7}" name="Table2681113" displayName="Table2681113" ref="A2:P14" totalsRowShown="0" headerRowDxfId="16">
  <autoFilter ref="A2:P14" xr:uid="{08DD5319-EF0A-42C2-AAFF-820972ADEEE7}"/>
  <tableColumns count="16">
    <tableColumn id="1" xr3:uid="{8E4C9775-647D-4573-8F23-69A0529538FD}" name="Column1" dataDxfId="15"/>
    <tableColumn id="2" xr3:uid="{946810D7-F5C9-493A-9FE4-624E69426E41}" name="Column2" dataDxfId="14"/>
    <tableColumn id="3" xr3:uid="{B01B0D8F-E64B-43D3-9093-FD90537726E8}" name="Column3" dataDxfId="13"/>
    <tableColumn id="4" xr3:uid="{4552AE90-EC31-47A0-9465-DD3B1D526CBD}" name="Column4" dataDxfId="12" dataCellStyle="Percent">
      <calculatedColumnFormula>(C3/B3-1)/1*-1</calculatedColumnFormula>
    </tableColumn>
    <tableColumn id="5" xr3:uid="{7DA91E6F-DDD4-47EB-B732-A2F7DA3F2F29}" name="Column5" dataDxfId="11"/>
    <tableColumn id="6" xr3:uid="{0E50DD15-1819-4902-B879-D7642D0558F0}" name="Column6" dataDxfId="10"/>
    <tableColumn id="7" xr3:uid="{3B495199-63F8-4770-8C50-FD62A1C30E58}" name="Column7" dataDxfId="9"/>
    <tableColumn id="8" xr3:uid="{26C98000-12B1-401C-AB05-11BB050221D8}" name="Column8" dataDxfId="8"/>
    <tableColumn id="9" xr3:uid="{20BD7F04-A54A-48D9-9B49-1A85157C26F5}" name="Column9" dataDxfId="7"/>
    <tableColumn id="10" xr3:uid="{4E783F33-3DA8-4EA1-A595-89C35E14723B}" name="Column10" dataDxfId="6"/>
    <tableColumn id="11" xr3:uid="{43CE185D-87BF-4F2A-8A1E-9D31BACF1C22}" name="Column11" dataDxfId="5"/>
    <tableColumn id="12" xr3:uid="{36BD407F-A429-4759-B3AC-9491DF70728D}" name="Column12" dataDxfId="4"/>
    <tableColumn id="13" xr3:uid="{6263F09A-DFB5-4099-8AFF-1AC3F3AC70BA}" name="Column13" dataDxfId="3"/>
    <tableColumn id="14" xr3:uid="{69CF8944-BAD0-472A-9DCE-FC3CE9A67E45}" name="Column14" dataDxfId="2"/>
    <tableColumn id="15" xr3:uid="{7C106C11-3AC6-44C9-9978-C3DD200F1167}" name="Column15" dataDxfId="1"/>
    <tableColumn id="16" xr3:uid="{D11A9859-1EF7-45A7-9EC6-CFA93E0D98BE}" name="Column16" dataDxfId="0" dataCellStyle="Bad">
      <calculatedColumnFormula>SUM(E3:O3)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F671-0A45-4D1C-859A-CBBE6E5A1222}">
  <dimension ref="A1:AB46"/>
  <sheetViews>
    <sheetView workbookViewId="0">
      <selection activeCell="A12" sqref="A12"/>
    </sheetView>
  </sheetViews>
  <sheetFormatPr defaultRowHeight="15" x14ac:dyDescent="0.25"/>
  <cols>
    <col min="1" max="1" width="10.5703125" style="54" customWidth="1"/>
    <col min="2" max="2" width="9.140625" style="53"/>
    <col min="3" max="28" width="9.140625" style="54"/>
  </cols>
  <sheetData>
    <row r="1" spans="1:2" s="54" customFormat="1" x14ac:dyDescent="0.25">
      <c r="A1" s="52" t="s">
        <v>76</v>
      </c>
      <c r="B1" s="53" t="s">
        <v>88</v>
      </c>
    </row>
    <row r="2" spans="1:2" s="54" customFormat="1" x14ac:dyDescent="0.25">
      <c r="A2" s="52" t="s">
        <v>77</v>
      </c>
      <c r="B2" s="53" t="s">
        <v>78</v>
      </c>
    </row>
    <row r="3" spans="1:2" s="54" customFormat="1" x14ac:dyDescent="0.25">
      <c r="A3" s="53"/>
      <c r="B3" s="53"/>
    </row>
    <row r="4" spans="1:2" s="54" customFormat="1" x14ac:dyDescent="0.25">
      <c r="B4" s="53"/>
    </row>
    <row r="5" spans="1:2" s="54" customFormat="1" x14ac:dyDescent="0.25">
      <c r="A5" s="52" t="s">
        <v>79</v>
      </c>
      <c r="B5" s="53" t="s">
        <v>80</v>
      </c>
    </row>
    <row r="6" spans="1:2" s="54" customFormat="1" x14ac:dyDescent="0.25">
      <c r="A6" s="52"/>
      <c r="B6" s="53"/>
    </row>
    <row r="7" spans="1:2" s="54" customFormat="1" x14ac:dyDescent="0.25">
      <c r="A7" s="53" t="s">
        <v>81</v>
      </c>
      <c r="B7" s="53"/>
    </row>
    <row r="8" spans="1:2" s="54" customFormat="1" x14ac:dyDescent="0.25">
      <c r="A8" s="53"/>
      <c r="B8" s="53" t="s">
        <v>82</v>
      </c>
    </row>
    <row r="9" spans="1:2" s="54" customFormat="1" x14ac:dyDescent="0.25">
      <c r="A9" s="53"/>
      <c r="B9" s="53" t="s">
        <v>83</v>
      </c>
    </row>
    <row r="10" spans="1:2" s="54" customFormat="1" x14ac:dyDescent="0.25">
      <c r="A10" s="53"/>
      <c r="B10" s="53" t="s">
        <v>84</v>
      </c>
    </row>
    <row r="11" spans="1:2" s="54" customFormat="1" x14ac:dyDescent="0.25">
      <c r="A11" s="53" t="s">
        <v>85</v>
      </c>
      <c r="B11" s="53"/>
    </row>
    <row r="12" spans="1:2" s="54" customFormat="1" x14ac:dyDescent="0.25">
      <c r="B12" s="53" t="s">
        <v>86</v>
      </c>
    </row>
    <row r="13" spans="1:2" s="54" customFormat="1" x14ac:dyDescent="0.25">
      <c r="B13" s="53" t="s">
        <v>87</v>
      </c>
    </row>
    <row r="14" spans="1:2" s="54" customFormat="1" x14ac:dyDescent="0.25">
      <c r="B14" s="53"/>
    </row>
    <row r="15" spans="1:2" s="54" customFormat="1" x14ac:dyDescent="0.25">
      <c r="B15" s="53"/>
    </row>
    <row r="16" spans="1:2" s="54" customFormat="1" x14ac:dyDescent="0.25">
      <c r="B16" s="53"/>
    </row>
    <row r="17" spans="2:2" s="54" customFormat="1" x14ac:dyDescent="0.25">
      <c r="B17" s="53"/>
    </row>
    <row r="18" spans="2:2" s="54" customFormat="1" x14ac:dyDescent="0.25">
      <c r="B18" s="53"/>
    </row>
    <row r="19" spans="2:2" s="54" customFormat="1" x14ac:dyDescent="0.25">
      <c r="B19" s="53"/>
    </row>
    <row r="20" spans="2:2" s="54" customFormat="1" x14ac:dyDescent="0.25">
      <c r="B20" s="53"/>
    </row>
    <row r="21" spans="2:2" s="54" customFormat="1" x14ac:dyDescent="0.25">
      <c r="B21" s="53"/>
    </row>
    <row r="22" spans="2:2" s="54" customFormat="1" x14ac:dyDescent="0.25">
      <c r="B22" s="53"/>
    </row>
    <row r="23" spans="2:2" s="54" customFormat="1" x14ac:dyDescent="0.25">
      <c r="B23" s="53"/>
    </row>
    <row r="24" spans="2:2" s="54" customFormat="1" x14ac:dyDescent="0.25">
      <c r="B24" s="53"/>
    </row>
    <row r="25" spans="2:2" s="54" customFormat="1" x14ac:dyDescent="0.25">
      <c r="B25" s="53"/>
    </row>
    <row r="26" spans="2:2" s="54" customFormat="1" x14ac:dyDescent="0.25">
      <c r="B26" s="53"/>
    </row>
    <row r="27" spans="2:2" s="54" customFormat="1" x14ac:dyDescent="0.25">
      <c r="B27" s="53"/>
    </row>
    <row r="28" spans="2:2" s="54" customFormat="1" x14ac:dyDescent="0.25">
      <c r="B28" s="53"/>
    </row>
    <row r="29" spans="2:2" s="54" customFormat="1" x14ac:dyDescent="0.25">
      <c r="B29" s="53"/>
    </row>
    <row r="30" spans="2:2" s="54" customFormat="1" x14ac:dyDescent="0.25">
      <c r="B30" s="53"/>
    </row>
    <row r="31" spans="2:2" s="54" customFormat="1" x14ac:dyDescent="0.25">
      <c r="B31" s="53"/>
    </row>
    <row r="32" spans="2:2" s="54" customFormat="1" x14ac:dyDescent="0.25">
      <c r="B32" s="53"/>
    </row>
    <row r="33" spans="2:2" s="54" customFormat="1" x14ac:dyDescent="0.25">
      <c r="B33" s="53"/>
    </row>
    <row r="34" spans="2:2" s="54" customFormat="1" x14ac:dyDescent="0.25">
      <c r="B34" s="53"/>
    </row>
    <row r="35" spans="2:2" s="54" customFormat="1" x14ac:dyDescent="0.25">
      <c r="B35" s="53"/>
    </row>
    <row r="36" spans="2:2" s="54" customFormat="1" x14ac:dyDescent="0.25">
      <c r="B36" s="53"/>
    </row>
    <row r="37" spans="2:2" s="54" customFormat="1" x14ac:dyDescent="0.25">
      <c r="B37" s="53"/>
    </row>
    <row r="38" spans="2:2" s="54" customFormat="1" x14ac:dyDescent="0.25">
      <c r="B38" s="53"/>
    </row>
    <row r="39" spans="2:2" s="54" customFormat="1" x14ac:dyDescent="0.25">
      <c r="B39" s="53"/>
    </row>
    <row r="40" spans="2:2" s="54" customFormat="1" x14ac:dyDescent="0.25">
      <c r="B40" s="53"/>
    </row>
    <row r="41" spans="2:2" s="54" customFormat="1" x14ac:dyDescent="0.25">
      <c r="B41" s="53"/>
    </row>
    <row r="42" spans="2:2" s="54" customFormat="1" x14ac:dyDescent="0.25">
      <c r="B42" s="53"/>
    </row>
    <row r="43" spans="2:2" s="54" customFormat="1" x14ac:dyDescent="0.25">
      <c r="B43" s="53"/>
    </row>
    <row r="44" spans="2:2" s="54" customFormat="1" x14ac:dyDescent="0.25">
      <c r="B44" s="53"/>
    </row>
    <row r="45" spans="2:2" s="54" customFormat="1" x14ac:dyDescent="0.25">
      <c r="B45" s="53"/>
    </row>
    <row r="46" spans="2:2" s="54" customFormat="1" x14ac:dyDescent="0.25">
      <c r="B46" s="5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C2F1-AA57-4802-B015-389DFC3A4738}">
  <dimension ref="A1:N25"/>
  <sheetViews>
    <sheetView tabSelected="1" zoomScaleNormal="100" workbookViewId="0">
      <selection activeCell="D20" sqref="D20"/>
    </sheetView>
  </sheetViews>
  <sheetFormatPr defaultRowHeight="15" x14ac:dyDescent="0.25"/>
  <cols>
    <col min="1" max="1" width="17.140625" customWidth="1"/>
    <col min="2" max="2" width="15.7109375" customWidth="1"/>
    <col min="3" max="4" width="14" customWidth="1"/>
    <col min="5" max="5" width="17.28515625" customWidth="1"/>
    <col min="6" max="6" width="6.7109375" customWidth="1"/>
    <col min="7" max="7" width="12.7109375" customWidth="1"/>
    <col min="8" max="8" width="21.140625" customWidth="1"/>
    <col min="9" max="9" width="23.7109375" customWidth="1"/>
    <col min="10" max="10" width="22.140625" customWidth="1"/>
    <col min="11" max="11" width="16.42578125" customWidth="1"/>
    <col min="12" max="12" width="15.42578125" customWidth="1"/>
    <col min="13" max="13" width="11.85546875" customWidth="1"/>
    <col min="14" max="14" width="12.28515625" customWidth="1"/>
  </cols>
  <sheetData>
    <row r="1" spans="1:14" ht="73.150000000000006" customHeight="1" x14ac:dyDescent="0.25">
      <c r="B1" s="1" t="s">
        <v>0</v>
      </c>
      <c r="C1" s="2" t="s">
        <v>1</v>
      </c>
      <c r="D1" s="2" t="s">
        <v>4</v>
      </c>
      <c r="E1" s="2" t="s">
        <v>9</v>
      </c>
      <c r="F1" s="2" t="s">
        <v>5</v>
      </c>
      <c r="G1" s="2" t="s">
        <v>6</v>
      </c>
      <c r="H1" s="3" t="s">
        <v>2</v>
      </c>
      <c r="I1" s="1" t="s">
        <v>3</v>
      </c>
      <c r="J1" s="7" t="s">
        <v>7</v>
      </c>
      <c r="K1" s="8" t="s">
        <v>8</v>
      </c>
      <c r="L1" s="8" t="s">
        <v>22</v>
      </c>
      <c r="M1" s="45" t="s">
        <v>69</v>
      </c>
      <c r="N1" s="8" t="s">
        <v>72</v>
      </c>
    </row>
    <row r="2" spans="1:14" hidden="1" x14ac:dyDescent="0.25">
      <c r="A2" t="s">
        <v>10</v>
      </c>
      <c r="B2" s="5" t="s">
        <v>11</v>
      </c>
      <c r="C2" s="5" t="s">
        <v>12</v>
      </c>
      <c r="D2" s="6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62</v>
      </c>
      <c r="N2" s="5" t="s">
        <v>63</v>
      </c>
    </row>
    <row r="3" spans="1:14" s="5" customFormat="1" x14ac:dyDescent="0.25">
      <c r="A3" s="9">
        <v>45008</v>
      </c>
      <c r="B3" s="5">
        <v>31</v>
      </c>
      <c r="C3" s="5">
        <v>44</v>
      </c>
      <c r="D3" s="6">
        <f t="shared" ref="D3:D14" si="0">SUM(B3:C3)</f>
        <v>75</v>
      </c>
      <c r="E3" s="5">
        <v>0</v>
      </c>
      <c r="F3" s="5">
        <v>21</v>
      </c>
      <c r="G3" s="5">
        <v>0</v>
      </c>
      <c r="H3" s="5">
        <v>0</v>
      </c>
      <c r="I3" s="5">
        <v>256</v>
      </c>
      <c r="J3" s="5">
        <v>148</v>
      </c>
      <c r="K3" s="5">
        <v>0</v>
      </c>
      <c r="L3" s="5">
        <v>21</v>
      </c>
      <c r="M3" s="5">
        <v>23</v>
      </c>
      <c r="N3" s="46">
        <f t="shared" ref="N3:N14" si="1">(D3/L3-C21)/1*1</f>
        <v>3.5714285714285716</v>
      </c>
    </row>
    <row r="4" spans="1:14" s="5" customFormat="1" x14ac:dyDescent="0.25">
      <c r="A4" s="9">
        <v>45039</v>
      </c>
      <c r="B4" s="5">
        <v>32</v>
      </c>
      <c r="C4" s="5">
        <v>38</v>
      </c>
      <c r="D4" s="6">
        <f t="shared" si="0"/>
        <v>70</v>
      </c>
      <c r="E4" s="5">
        <v>0</v>
      </c>
      <c r="F4" s="5">
        <v>17</v>
      </c>
      <c r="G4" s="5">
        <v>0</v>
      </c>
      <c r="H4" s="5">
        <v>0</v>
      </c>
      <c r="I4" s="5">
        <v>165</v>
      </c>
      <c r="J4" s="5">
        <v>88</v>
      </c>
      <c r="K4" s="5">
        <v>0</v>
      </c>
      <c r="L4" s="5">
        <v>17.600000000000001</v>
      </c>
      <c r="M4" s="5">
        <v>20</v>
      </c>
      <c r="N4" s="46">
        <f t="shared" si="1"/>
        <v>3.9772727272727271</v>
      </c>
    </row>
    <row r="5" spans="1:14" x14ac:dyDescent="0.25">
      <c r="A5" s="9">
        <v>45069</v>
      </c>
      <c r="B5" s="5">
        <v>45</v>
      </c>
      <c r="C5" s="5">
        <v>41</v>
      </c>
      <c r="D5" s="6">
        <f t="shared" si="0"/>
        <v>86</v>
      </c>
      <c r="E5" s="5">
        <v>0</v>
      </c>
      <c r="F5" s="5">
        <v>20</v>
      </c>
      <c r="G5" s="5">
        <v>0</v>
      </c>
      <c r="H5" s="5">
        <v>0</v>
      </c>
      <c r="I5" s="5">
        <v>130</v>
      </c>
      <c r="J5" s="5">
        <v>81</v>
      </c>
      <c r="K5" s="5">
        <v>0</v>
      </c>
      <c r="L5" s="5">
        <v>19.940000000000001</v>
      </c>
      <c r="M5" s="5">
        <v>22</v>
      </c>
      <c r="N5" s="46">
        <f t="shared" si="1"/>
        <v>4.3129388164493481</v>
      </c>
    </row>
    <row r="6" spans="1:14" s="5" customFormat="1" x14ac:dyDescent="0.25">
      <c r="A6" s="9">
        <v>45100</v>
      </c>
      <c r="B6" s="5">
        <v>35</v>
      </c>
      <c r="C6" s="5">
        <v>32</v>
      </c>
      <c r="D6" s="6">
        <f t="shared" si="0"/>
        <v>67</v>
      </c>
      <c r="E6" s="5">
        <v>0</v>
      </c>
      <c r="F6" s="5">
        <v>15</v>
      </c>
      <c r="G6" s="5">
        <v>0</v>
      </c>
      <c r="H6" s="5">
        <v>0</v>
      </c>
      <c r="I6" s="5">
        <v>163</v>
      </c>
      <c r="J6" s="5">
        <v>76</v>
      </c>
      <c r="K6" s="5">
        <v>0</v>
      </c>
      <c r="L6" s="5">
        <v>19.88</v>
      </c>
      <c r="M6" s="5">
        <v>21</v>
      </c>
      <c r="N6" s="46">
        <f t="shared" si="1"/>
        <v>3.370221327967807</v>
      </c>
    </row>
    <row r="7" spans="1:14" s="5" customFormat="1" x14ac:dyDescent="0.25">
      <c r="A7" s="9">
        <v>45130</v>
      </c>
      <c r="B7" s="5">
        <v>18</v>
      </c>
      <c r="C7" s="5">
        <v>21</v>
      </c>
      <c r="D7" s="6">
        <f t="shared" si="0"/>
        <v>39</v>
      </c>
      <c r="E7" s="5">
        <v>0</v>
      </c>
      <c r="F7" s="5">
        <v>16</v>
      </c>
      <c r="G7" s="5">
        <v>0</v>
      </c>
      <c r="H7" s="5">
        <v>0</v>
      </c>
      <c r="I7" s="5">
        <v>118</v>
      </c>
      <c r="J7" s="5">
        <v>97</v>
      </c>
      <c r="K7" s="5">
        <v>0</v>
      </c>
      <c r="L7" s="5">
        <v>17</v>
      </c>
      <c r="M7" s="5">
        <v>20</v>
      </c>
      <c r="N7" s="46">
        <f t="shared" si="1"/>
        <v>2.2941176470588234</v>
      </c>
    </row>
    <row r="8" spans="1:14" s="5" customFormat="1" x14ac:dyDescent="0.25">
      <c r="A8" s="9">
        <v>45161</v>
      </c>
      <c r="D8" s="6">
        <f t="shared" si="0"/>
        <v>0</v>
      </c>
      <c r="M8" s="5">
        <v>23</v>
      </c>
      <c r="N8" s="46" t="e">
        <f t="shared" si="1"/>
        <v>#DIV/0!</v>
      </c>
    </row>
    <row r="9" spans="1:14" x14ac:dyDescent="0.25">
      <c r="A9" s="9">
        <v>45192</v>
      </c>
      <c r="B9" s="5"/>
      <c r="C9" s="5"/>
      <c r="D9" s="6">
        <f t="shared" si="0"/>
        <v>0</v>
      </c>
      <c r="E9" s="5"/>
      <c r="F9" s="5"/>
      <c r="G9" s="5"/>
      <c r="H9" s="5"/>
      <c r="I9" s="5"/>
      <c r="J9" s="5"/>
      <c r="K9" s="5"/>
      <c r="L9" s="5"/>
      <c r="M9" s="5">
        <v>20</v>
      </c>
      <c r="N9" s="46" t="e">
        <f t="shared" si="1"/>
        <v>#DIV/0!</v>
      </c>
    </row>
    <row r="10" spans="1:14" x14ac:dyDescent="0.25">
      <c r="A10" s="9">
        <v>45222</v>
      </c>
      <c r="B10" s="5"/>
      <c r="C10" s="5"/>
      <c r="D10" s="6">
        <f t="shared" si="0"/>
        <v>0</v>
      </c>
      <c r="E10" s="5"/>
      <c r="F10" s="5"/>
      <c r="G10" s="5"/>
      <c r="H10" s="5"/>
      <c r="I10" s="5"/>
      <c r="J10" s="5"/>
      <c r="K10" s="5"/>
      <c r="L10" s="5"/>
      <c r="M10" s="5">
        <v>22</v>
      </c>
      <c r="N10" s="46" t="e">
        <f t="shared" si="1"/>
        <v>#DIV/0!</v>
      </c>
    </row>
    <row r="11" spans="1:14" x14ac:dyDescent="0.25">
      <c r="A11" s="9">
        <v>45253</v>
      </c>
      <c r="B11" s="5"/>
      <c r="C11" s="5"/>
      <c r="D11" s="6">
        <f t="shared" si="0"/>
        <v>0</v>
      </c>
      <c r="E11" s="5"/>
      <c r="F11" s="5"/>
      <c r="G11" s="5"/>
      <c r="H11" s="5"/>
      <c r="I11" s="5"/>
      <c r="J11" s="5"/>
      <c r="K11" s="5"/>
      <c r="L11" s="5"/>
      <c r="M11" s="5">
        <v>19</v>
      </c>
      <c r="N11" s="46" t="e">
        <f t="shared" si="1"/>
        <v>#DIV/0!</v>
      </c>
    </row>
    <row r="12" spans="1:14" x14ac:dyDescent="0.25">
      <c r="A12" s="9">
        <v>45283</v>
      </c>
      <c r="B12" s="5"/>
      <c r="C12" s="5"/>
      <c r="D12" s="6">
        <f t="shared" si="0"/>
        <v>0</v>
      </c>
      <c r="E12" s="5"/>
      <c r="F12" s="5"/>
      <c r="G12" s="5"/>
      <c r="H12" s="5"/>
      <c r="I12" s="5"/>
      <c r="J12" s="5"/>
      <c r="K12" s="5"/>
      <c r="L12" s="5"/>
      <c r="M12" s="5">
        <v>20</v>
      </c>
      <c r="N12" s="46" t="e">
        <f t="shared" si="1"/>
        <v>#DIV/0!</v>
      </c>
    </row>
    <row r="13" spans="1:14" s="5" customFormat="1" x14ac:dyDescent="0.25">
      <c r="A13" s="9">
        <v>45314</v>
      </c>
      <c r="D13" s="6">
        <f t="shared" si="0"/>
        <v>0</v>
      </c>
      <c r="M13" s="5">
        <v>21</v>
      </c>
      <c r="N13" s="46" t="e">
        <f t="shared" si="1"/>
        <v>#DIV/0!</v>
      </c>
    </row>
    <row r="14" spans="1:14" s="5" customFormat="1" x14ac:dyDescent="0.25">
      <c r="A14" s="9">
        <v>45345</v>
      </c>
      <c r="D14" s="6">
        <f t="shared" si="0"/>
        <v>0</v>
      </c>
      <c r="M14" s="5">
        <v>21</v>
      </c>
      <c r="N14" s="46" t="e">
        <f t="shared" si="1"/>
        <v>#DIV/0!</v>
      </c>
    </row>
    <row r="15" spans="1:14" s="4" customFormat="1" x14ac:dyDescent="0.25">
      <c r="B15" s="4">
        <f t="shared" ref="B15:M15" si="2">SUM(B3:B14)</f>
        <v>161</v>
      </c>
      <c r="C15" s="4">
        <f t="shared" si="2"/>
        <v>176</v>
      </c>
      <c r="D15" s="4">
        <f t="shared" si="2"/>
        <v>337</v>
      </c>
      <c r="E15" s="4">
        <f t="shared" si="2"/>
        <v>0</v>
      </c>
      <c r="F15" s="4">
        <f t="shared" si="2"/>
        <v>89</v>
      </c>
      <c r="G15" s="4">
        <f t="shared" si="2"/>
        <v>0</v>
      </c>
      <c r="H15" s="4">
        <f t="shared" si="2"/>
        <v>0</v>
      </c>
      <c r="I15" s="4">
        <f t="shared" si="2"/>
        <v>832</v>
      </c>
      <c r="J15" s="4">
        <f t="shared" si="2"/>
        <v>490</v>
      </c>
      <c r="K15" s="4">
        <f t="shared" si="2"/>
        <v>0</v>
      </c>
      <c r="L15" s="4">
        <f t="shared" si="2"/>
        <v>95.42</v>
      </c>
      <c r="M15" s="4">
        <f t="shared" si="2"/>
        <v>252</v>
      </c>
    </row>
    <row r="17" spans="1:7" x14ac:dyDescent="0.25">
      <c r="A17" s="4" t="s">
        <v>23</v>
      </c>
      <c r="B17">
        <f>SUM(B15:C15)</f>
        <v>337</v>
      </c>
    </row>
    <row r="18" spans="1:7" x14ac:dyDescent="0.25">
      <c r="A18" s="4" t="s">
        <v>71</v>
      </c>
      <c r="B18" s="47">
        <f>(B17/L15-C20)/1*1</f>
        <v>3.5317543491930414</v>
      </c>
    </row>
    <row r="24" spans="1:7" ht="165" x14ac:dyDescent="0.25">
      <c r="B24" s="49" t="s">
        <v>74</v>
      </c>
    </row>
    <row r="25" spans="1:7" x14ac:dyDescent="0.25">
      <c r="G25">
        <v>131.02000000000001</v>
      </c>
    </row>
  </sheetData>
  <phoneticPr fontId="5" type="noConversion"/>
  <pageMargins left="0.7" right="0.7" top="0.75" bottom="0.75" header="0.3" footer="0.3"/>
  <pageSetup orientation="portrait" horizontalDpi="200" verticalDpi="200" r:id="rId1"/>
  <ignoredErrors>
    <ignoredError sqref="D3:D14" formulaRang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AF06-6814-4C10-A1D5-B8C77632E3C1}">
  <dimension ref="A1:P20"/>
  <sheetViews>
    <sheetView zoomScale="120" zoomScaleNormal="120" workbookViewId="0">
      <selection activeCell="C6" sqref="C6"/>
    </sheetView>
  </sheetViews>
  <sheetFormatPr defaultRowHeight="15" x14ac:dyDescent="0.25"/>
  <cols>
    <col min="1" max="1" width="10.28515625" customWidth="1"/>
    <col min="2" max="2" width="12.7109375" customWidth="1"/>
    <col min="3" max="3" width="12.140625" customWidth="1"/>
    <col min="4" max="4" width="10.5703125" customWidth="1"/>
    <col min="5" max="5" width="10.7109375" customWidth="1"/>
    <col min="6" max="6" width="13.140625" customWidth="1"/>
    <col min="7" max="7" width="11.140625" customWidth="1"/>
    <col min="8" max="8" width="10.7109375" customWidth="1"/>
    <col min="9" max="9" width="12.28515625" customWidth="1"/>
    <col min="10" max="10" width="12" customWidth="1"/>
    <col min="11" max="11" width="13.7109375" customWidth="1"/>
    <col min="12" max="12" width="12" customWidth="1"/>
    <col min="13" max="13" width="12.5703125" customWidth="1"/>
    <col min="14" max="14" width="7.7109375" customWidth="1"/>
    <col min="15" max="15" width="12.28515625" customWidth="1"/>
  </cols>
  <sheetData>
    <row r="1" spans="1:16" ht="60.75" x14ac:dyDescent="0.3">
      <c r="A1" s="31"/>
      <c r="B1" s="27" t="s">
        <v>47</v>
      </c>
      <c r="C1" s="27" t="s">
        <v>48</v>
      </c>
      <c r="D1" s="27" t="s">
        <v>49</v>
      </c>
      <c r="E1" s="27" t="s">
        <v>50</v>
      </c>
      <c r="F1" s="27" t="s">
        <v>51</v>
      </c>
      <c r="G1" s="27" t="s">
        <v>52</v>
      </c>
      <c r="H1" s="27" t="s">
        <v>53</v>
      </c>
      <c r="I1" s="27" t="s">
        <v>54</v>
      </c>
      <c r="J1" s="27" t="s">
        <v>55</v>
      </c>
      <c r="K1" s="27" t="s">
        <v>56</v>
      </c>
      <c r="L1" s="27" t="s">
        <v>57</v>
      </c>
      <c r="M1" s="27" t="s">
        <v>58</v>
      </c>
      <c r="N1" s="27" t="s">
        <v>59</v>
      </c>
      <c r="O1" s="27" t="s">
        <v>60</v>
      </c>
      <c r="P1" s="32" t="s">
        <v>61</v>
      </c>
    </row>
    <row r="2" spans="1:16" hidden="1" x14ac:dyDescent="0.25">
      <c r="A2" s="28" t="s">
        <v>10</v>
      </c>
      <c r="B2" s="28" t="s">
        <v>11</v>
      </c>
      <c r="C2" s="28" t="s">
        <v>12</v>
      </c>
      <c r="D2" s="28" t="s">
        <v>13</v>
      </c>
      <c r="E2" s="28" t="s">
        <v>14</v>
      </c>
      <c r="F2" s="28" t="s">
        <v>15</v>
      </c>
      <c r="G2" s="28" t="s">
        <v>16</v>
      </c>
      <c r="H2" s="28" t="s">
        <v>17</v>
      </c>
      <c r="I2" s="28" t="s">
        <v>18</v>
      </c>
      <c r="J2" s="28" t="s">
        <v>19</v>
      </c>
      <c r="K2" s="28" t="s">
        <v>20</v>
      </c>
      <c r="L2" s="28" t="s">
        <v>21</v>
      </c>
      <c r="M2" s="28" t="s">
        <v>62</v>
      </c>
      <c r="N2" s="28" t="s">
        <v>63</v>
      </c>
      <c r="O2" s="28" t="s">
        <v>64</v>
      </c>
      <c r="P2" s="33" t="s">
        <v>65</v>
      </c>
    </row>
    <row r="3" spans="1:16" x14ac:dyDescent="0.25">
      <c r="A3" s="16">
        <v>45008</v>
      </c>
      <c r="B3" s="28">
        <v>45</v>
      </c>
      <c r="C3" s="28">
        <v>2</v>
      </c>
      <c r="D3" s="34">
        <f t="shared" ref="D3:D14" si="0">(C3/B3-1)/1*-1</f>
        <v>0.9555555555555556</v>
      </c>
      <c r="E3" s="28"/>
      <c r="F3" s="28"/>
      <c r="G3" s="28"/>
      <c r="H3" s="28"/>
      <c r="I3" s="28"/>
      <c r="J3" s="28"/>
      <c r="K3" s="28"/>
      <c r="L3" s="28">
        <v>2</v>
      </c>
      <c r="M3" s="28"/>
      <c r="N3" s="28"/>
      <c r="O3" s="28"/>
      <c r="P3" s="35">
        <f t="shared" ref="P3:P13" si="1">SUM(E3:O3)</f>
        <v>2</v>
      </c>
    </row>
    <row r="4" spans="1:16" x14ac:dyDescent="0.25">
      <c r="A4" s="16">
        <v>45039</v>
      </c>
      <c r="B4" s="28">
        <v>69</v>
      </c>
      <c r="C4" s="28">
        <v>10</v>
      </c>
      <c r="D4" s="34">
        <f t="shared" si="0"/>
        <v>0.85507246376811596</v>
      </c>
      <c r="E4" s="28"/>
      <c r="F4" s="28">
        <v>4</v>
      </c>
      <c r="G4" s="28">
        <v>2</v>
      </c>
      <c r="H4" s="28">
        <v>3</v>
      </c>
      <c r="I4" s="28"/>
      <c r="J4" s="28">
        <v>1</v>
      </c>
      <c r="K4" s="28"/>
      <c r="L4" s="28">
        <v>6</v>
      </c>
      <c r="M4" s="28"/>
      <c r="N4" s="28">
        <v>1</v>
      </c>
      <c r="O4" s="28"/>
      <c r="P4" s="36">
        <f t="shared" si="1"/>
        <v>17</v>
      </c>
    </row>
    <row r="5" spans="1:16" x14ac:dyDescent="0.25">
      <c r="A5" s="16">
        <v>45069</v>
      </c>
      <c r="B5" s="28">
        <v>34</v>
      </c>
      <c r="C5" s="28">
        <v>4</v>
      </c>
      <c r="D5" s="34">
        <f t="shared" si="0"/>
        <v>0.88235294117647056</v>
      </c>
      <c r="E5" s="28">
        <v>1</v>
      </c>
      <c r="F5" s="28">
        <v>2</v>
      </c>
      <c r="G5" s="28"/>
      <c r="H5" s="28"/>
      <c r="I5" s="28"/>
      <c r="J5" s="28"/>
      <c r="K5" s="28"/>
      <c r="L5" s="28">
        <v>13</v>
      </c>
      <c r="M5" s="28"/>
      <c r="N5" s="28"/>
      <c r="O5" s="28"/>
      <c r="P5" s="36">
        <f t="shared" si="1"/>
        <v>16</v>
      </c>
    </row>
    <row r="6" spans="1:16" x14ac:dyDescent="0.25">
      <c r="A6" s="16">
        <v>45100</v>
      </c>
      <c r="B6" s="28">
        <v>23</v>
      </c>
      <c r="C6" s="28">
        <v>2</v>
      </c>
      <c r="D6" s="34">
        <f t="shared" si="0"/>
        <v>0.91304347826086962</v>
      </c>
      <c r="E6" s="28"/>
      <c r="F6" s="28">
        <v>5</v>
      </c>
      <c r="G6" s="28"/>
      <c r="H6" s="28"/>
      <c r="I6" s="28"/>
      <c r="J6" s="28"/>
      <c r="K6" s="28"/>
      <c r="L6" s="28">
        <v>7</v>
      </c>
      <c r="M6" s="28"/>
      <c r="N6" s="28"/>
      <c r="O6" s="28"/>
      <c r="P6" s="36">
        <f t="shared" si="1"/>
        <v>12</v>
      </c>
    </row>
    <row r="7" spans="1:16" x14ac:dyDescent="0.25">
      <c r="A7" s="16">
        <v>45130</v>
      </c>
      <c r="B7" s="28">
        <v>33</v>
      </c>
      <c r="C7" s="28">
        <v>8</v>
      </c>
      <c r="D7" s="34">
        <f t="shared" si="0"/>
        <v>0.75757575757575757</v>
      </c>
      <c r="E7" s="28"/>
      <c r="F7" s="28">
        <v>4</v>
      </c>
      <c r="G7" s="28"/>
      <c r="H7" s="28"/>
      <c r="I7" s="28"/>
      <c r="J7" s="28">
        <v>1</v>
      </c>
      <c r="K7" s="28"/>
      <c r="L7" s="28">
        <v>6</v>
      </c>
      <c r="M7" s="28"/>
      <c r="N7" s="28">
        <v>1</v>
      </c>
      <c r="O7" s="28"/>
      <c r="P7" s="36">
        <f t="shared" si="1"/>
        <v>12</v>
      </c>
    </row>
    <row r="8" spans="1:16" x14ac:dyDescent="0.25">
      <c r="A8" s="16">
        <v>45161</v>
      </c>
      <c r="B8" s="28"/>
      <c r="C8" s="28"/>
      <c r="D8" s="34" t="e">
        <f t="shared" si="0"/>
        <v>#DIV/0!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36">
        <f t="shared" si="1"/>
        <v>0</v>
      </c>
    </row>
    <row r="9" spans="1:16" x14ac:dyDescent="0.25">
      <c r="A9" s="16">
        <v>45192</v>
      </c>
      <c r="B9" s="28"/>
      <c r="C9" s="28"/>
      <c r="D9" s="34" t="e">
        <f t="shared" si="0"/>
        <v>#DIV/0!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36">
        <f t="shared" si="1"/>
        <v>0</v>
      </c>
    </row>
    <row r="10" spans="1:16" x14ac:dyDescent="0.25">
      <c r="A10" s="16">
        <v>45222</v>
      </c>
      <c r="B10" s="28"/>
      <c r="C10" s="28"/>
      <c r="D10" s="34" t="e">
        <f t="shared" si="0"/>
        <v>#DIV/0!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36">
        <f t="shared" si="1"/>
        <v>0</v>
      </c>
    </row>
    <row r="11" spans="1:16" x14ac:dyDescent="0.25">
      <c r="A11" s="16">
        <v>45253</v>
      </c>
      <c r="B11" s="28"/>
      <c r="C11" s="28"/>
      <c r="D11" s="34" t="e">
        <f t="shared" si="0"/>
        <v>#DIV/0!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36">
        <f t="shared" si="1"/>
        <v>0</v>
      </c>
    </row>
    <row r="12" spans="1:16" x14ac:dyDescent="0.25">
      <c r="A12" s="16">
        <v>45283</v>
      </c>
      <c r="B12" s="28"/>
      <c r="C12" s="28"/>
      <c r="D12" s="34" t="e">
        <f t="shared" si="0"/>
        <v>#DIV/0!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36">
        <f t="shared" si="1"/>
        <v>0</v>
      </c>
    </row>
    <row r="13" spans="1:16" x14ac:dyDescent="0.25">
      <c r="A13" s="16">
        <v>45314</v>
      </c>
      <c r="B13" s="28"/>
      <c r="C13" s="28"/>
      <c r="D13" s="34" t="e">
        <f t="shared" si="0"/>
        <v>#DIV/0!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36">
        <f t="shared" si="1"/>
        <v>0</v>
      </c>
    </row>
    <row r="14" spans="1:16" x14ac:dyDescent="0.25">
      <c r="A14" s="16">
        <v>45345</v>
      </c>
      <c r="B14" s="28"/>
      <c r="C14" s="28"/>
      <c r="D14" s="34" t="e">
        <f t="shared" si="0"/>
        <v>#DIV/0!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43"/>
      <c r="P14" s="44">
        <f>SUM(E14:O14)</f>
        <v>0</v>
      </c>
    </row>
    <row r="16" spans="1:16" x14ac:dyDescent="0.25">
      <c r="A16" s="37" t="s">
        <v>66</v>
      </c>
      <c r="B16" s="41">
        <f>SUM(B3:B14)</f>
        <v>204</v>
      </c>
      <c r="C16" s="41">
        <f t="shared" ref="C16:P16" si="2">SUM(C3:C14)</f>
        <v>26</v>
      </c>
      <c r="D16" s="41" t="e">
        <f t="shared" si="2"/>
        <v>#DIV/0!</v>
      </c>
      <c r="E16" s="41">
        <f t="shared" si="2"/>
        <v>1</v>
      </c>
      <c r="F16" s="41">
        <f t="shared" si="2"/>
        <v>15</v>
      </c>
      <c r="G16" s="41">
        <f t="shared" si="2"/>
        <v>2</v>
      </c>
      <c r="H16" s="41">
        <f t="shared" si="2"/>
        <v>3</v>
      </c>
      <c r="I16" s="41">
        <f t="shared" si="2"/>
        <v>0</v>
      </c>
      <c r="J16" s="41">
        <f t="shared" si="2"/>
        <v>2</v>
      </c>
      <c r="K16" s="41">
        <f t="shared" si="2"/>
        <v>0</v>
      </c>
      <c r="L16" s="41">
        <f t="shared" si="2"/>
        <v>34</v>
      </c>
      <c r="M16" s="41">
        <f t="shared" si="2"/>
        <v>0</v>
      </c>
      <c r="N16" s="41">
        <f t="shared" si="2"/>
        <v>2</v>
      </c>
      <c r="O16" s="41">
        <f t="shared" si="2"/>
        <v>0</v>
      </c>
      <c r="P16" s="41">
        <f t="shared" si="2"/>
        <v>59</v>
      </c>
    </row>
    <row r="18" spans="2:3" ht="30" x14ac:dyDescent="0.25">
      <c r="B18" s="38" t="s">
        <v>67</v>
      </c>
      <c r="C18" s="39">
        <f>(C16/B16-1)/1*-1</f>
        <v>0.87254901960784315</v>
      </c>
    </row>
    <row r="20" spans="2:3" ht="30" x14ac:dyDescent="0.25">
      <c r="B20" s="40" t="s">
        <v>68</v>
      </c>
      <c r="C20" s="42">
        <f>SUM(P3:P14)</f>
        <v>59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A3412-59BE-4B55-A466-411003058B58}">
  <dimension ref="A1:W21"/>
  <sheetViews>
    <sheetView zoomScale="120" zoomScaleNormal="120" workbookViewId="0">
      <selection activeCell="E6" sqref="E5:E6"/>
    </sheetView>
  </sheetViews>
  <sheetFormatPr defaultRowHeight="15" x14ac:dyDescent="0.25"/>
  <cols>
    <col min="1" max="1" width="11.7109375" customWidth="1"/>
    <col min="4" max="4" width="7.7109375" customWidth="1"/>
    <col min="7" max="7" width="6.28515625" customWidth="1"/>
    <col min="8" max="8" width="16.28515625" customWidth="1"/>
    <col min="11" max="11" width="8" customWidth="1"/>
    <col min="12" max="12" width="7.28515625" customWidth="1"/>
    <col min="16" max="16" width="7.7109375" customWidth="1"/>
    <col min="23" max="23" width="12.28515625" customWidth="1"/>
  </cols>
  <sheetData>
    <row r="1" spans="1:23" ht="45" x14ac:dyDescent="0.25">
      <c r="A1" s="10"/>
      <c r="B1" s="11" t="s">
        <v>24</v>
      </c>
      <c r="C1" s="12" t="s">
        <v>25</v>
      </c>
      <c r="D1" s="11" t="s">
        <v>26</v>
      </c>
      <c r="E1" s="13" t="s">
        <v>27</v>
      </c>
      <c r="F1" s="12" t="s">
        <v>28</v>
      </c>
      <c r="G1" s="11" t="s">
        <v>29</v>
      </c>
      <c r="H1" s="12" t="s">
        <v>70</v>
      </c>
      <c r="I1" s="12" t="s">
        <v>30</v>
      </c>
      <c r="J1" s="12" t="s">
        <v>31</v>
      </c>
      <c r="K1" s="11" t="s">
        <v>32</v>
      </c>
      <c r="L1" s="12" t="s">
        <v>33</v>
      </c>
      <c r="M1" s="12" t="s">
        <v>34</v>
      </c>
      <c r="N1" s="12" t="s">
        <v>35</v>
      </c>
      <c r="O1" s="12" t="s">
        <v>36</v>
      </c>
      <c r="P1" s="12" t="s">
        <v>37</v>
      </c>
      <c r="Q1" s="12" t="s">
        <v>75</v>
      </c>
      <c r="R1" s="12" t="s">
        <v>38</v>
      </c>
      <c r="S1" s="12" t="s">
        <v>39</v>
      </c>
      <c r="T1" s="14" t="s">
        <v>40</v>
      </c>
      <c r="U1" s="12" t="s">
        <v>41</v>
      </c>
      <c r="V1" s="15" t="s">
        <v>42</v>
      </c>
      <c r="W1" s="12" t="s">
        <v>73</v>
      </c>
    </row>
    <row r="2" spans="1:23" x14ac:dyDescent="0.25">
      <c r="A2" s="16">
        <v>45008</v>
      </c>
      <c r="B2" s="17">
        <v>158</v>
      </c>
      <c r="C2" s="18"/>
      <c r="D2" s="18"/>
      <c r="E2" s="18">
        <v>2</v>
      </c>
      <c r="F2" s="18"/>
      <c r="G2" s="18">
        <v>1</v>
      </c>
      <c r="H2" s="18">
        <v>2</v>
      </c>
      <c r="I2" s="18"/>
      <c r="J2" s="18">
        <v>1</v>
      </c>
      <c r="K2" s="18">
        <v>6</v>
      </c>
      <c r="L2" s="18"/>
      <c r="M2" s="18">
        <v>1</v>
      </c>
      <c r="N2" s="18">
        <v>4</v>
      </c>
      <c r="O2" s="18">
        <v>12</v>
      </c>
      <c r="P2" s="18">
        <v>1</v>
      </c>
      <c r="Q2" s="18"/>
      <c r="R2" s="18">
        <v>1</v>
      </c>
      <c r="S2" s="18"/>
      <c r="T2" s="18">
        <v>2</v>
      </c>
      <c r="U2" s="11">
        <f t="shared" ref="U2:U13" si="0">SUM(B2:T2)</f>
        <v>191</v>
      </c>
      <c r="V2" s="19">
        <f t="shared" ref="V2:V13" si="1">(B2/U2-1)/1*-1</f>
        <v>0.17277486910994766</v>
      </c>
      <c r="W2" s="48">
        <f>(100%-V2)</f>
        <v>0.82722513089005234</v>
      </c>
    </row>
    <row r="3" spans="1:23" x14ac:dyDescent="0.25">
      <c r="A3" s="16">
        <v>45039</v>
      </c>
      <c r="B3" s="17">
        <v>86</v>
      </c>
      <c r="C3" s="18"/>
      <c r="D3" s="18">
        <v>1</v>
      </c>
      <c r="E3" s="18"/>
      <c r="F3" s="18">
        <v>1</v>
      </c>
      <c r="G3" s="18"/>
      <c r="H3" s="18"/>
      <c r="I3" s="18"/>
      <c r="J3" s="18">
        <v>3</v>
      </c>
      <c r="K3" s="18">
        <v>7</v>
      </c>
      <c r="L3" s="18"/>
      <c r="M3" s="18">
        <v>1</v>
      </c>
      <c r="N3" s="18">
        <v>3</v>
      </c>
      <c r="O3" s="18">
        <v>3</v>
      </c>
      <c r="P3" s="18"/>
      <c r="Q3" s="18"/>
      <c r="R3" s="18">
        <v>4</v>
      </c>
      <c r="S3" s="18"/>
      <c r="T3" s="18"/>
      <c r="U3" s="11">
        <f t="shared" si="0"/>
        <v>109</v>
      </c>
      <c r="V3" s="19">
        <f t="shared" si="1"/>
        <v>0.21100917431192656</v>
      </c>
      <c r="W3" s="48">
        <f t="shared" ref="W3:W13" si="2">(100%-V3)</f>
        <v>0.78899082568807344</v>
      </c>
    </row>
    <row r="4" spans="1:23" x14ac:dyDescent="0.25">
      <c r="A4" s="16">
        <v>45069</v>
      </c>
      <c r="B4" s="17">
        <v>119</v>
      </c>
      <c r="C4" s="18"/>
      <c r="D4" s="18"/>
      <c r="E4" s="18"/>
      <c r="F4" s="18"/>
      <c r="G4" s="18"/>
      <c r="H4" s="18"/>
      <c r="I4" s="18"/>
      <c r="J4" s="18"/>
      <c r="K4" s="18">
        <v>4</v>
      </c>
      <c r="L4" s="18"/>
      <c r="M4" s="18">
        <v>1</v>
      </c>
      <c r="N4" s="18">
        <v>2</v>
      </c>
      <c r="O4" s="18"/>
      <c r="P4" s="18"/>
      <c r="Q4" s="18"/>
      <c r="R4" s="18"/>
      <c r="S4" s="18">
        <v>1</v>
      </c>
      <c r="T4" s="18"/>
      <c r="U4" s="11">
        <f t="shared" si="0"/>
        <v>127</v>
      </c>
      <c r="V4" s="19">
        <f t="shared" si="1"/>
        <v>6.2992125984251968E-2</v>
      </c>
      <c r="W4" s="48">
        <f t="shared" si="2"/>
        <v>0.93700787401574803</v>
      </c>
    </row>
    <row r="5" spans="1:23" x14ac:dyDescent="0.25">
      <c r="A5" s="16">
        <v>45100</v>
      </c>
      <c r="B5" s="17">
        <v>72</v>
      </c>
      <c r="C5" s="18"/>
      <c r="D5" s="18"/>
      <c r="E5" s="18"/>
      <c r="F5" s="18">
        <v>1</v>
      </c>
      <c r="G5" s="18"/>
      <c r="H5" s="18">
        <v>1</v>
      </c>
      <c r="I5" s="18"/>
      <c r="J5" s="18"/>
      <c r="K5" s="18">
        <v>3</v>
      </c>
      <c r="L5" s="18"/>
      <c r="M5" s="18">
        <v>1</v>
      </c>
      <c r="N5" s="18">
        <v>2</v>
      </c>
      <c r="O5" s="18"/>
      <c r="P5" s="18"/>
      <c r="Q5" s="18"/>
      <c r="R5" s="18"/>
      <c r="S5" s="18"/>
      <c r="T5" s="18"/>
      <c r="U5" s="11">
        <f t="shared" si="0"/>
        <v>80</v>
      </c>
      <c r="V5" s="19">
        <f t="shared" si="1"/>
        <v>9.9999999999999978E-2</v>
      </c>
      <c r="W5" s="48">
        <f t="shared" si="2"/>
        <v>0.9</v>
      </c>
    </row>
    <row r="6" spans="1:23" x14ac:dyDescent="0.25">
      <c r="A6" s="16">
        <v>45130</v>
      </c>
      <c r="B6" s="17">
        <v>115</v>
      </c>
      <c r="C6" s="18"/>
      <c r="D6" s="18"/>
      <c r="E6" s="18"/>
      <c r="F6" s="18"/>
      <c r="G6" s="18"/>
      <c r="H6" s="18"/>
      <c r="I6" s="18"/>
      <c r="J6" s="18"/>
      <c r="K6" s="18">
        <v>4</v>
      </c>
      <c r="L6" s="18"/>
      <c r="M6" s="18"/>
      <c r="N6" s="18">
        <v>1</v>
      </c>
      <c r="O6" s="18"/>
      <c r="P6" s="18">
        <v>1</v>
      </c>
      <c r="Q6" s="18"/>
      <c r="R6" s="18">
        <v>2</v>
      </c>
      <c r="S6" s="18"/>
      <c r="T6" s="18">
        <v>1</v>
      </c>
      <c r="U6" s="11">
        <f t="shared" si="0"/>
        <v>124</v>
      </c>
      <c r="V6" s="19">
        <f t="shared" si="1"/>
        <v>7.2580645161290369E-2</v>
      </c>
      <c r="W6" s="48">
        <f t="shared" si="2"/>
        <v>0.92741935483870963</v>
      </c>
    </row>
    <row r="7" spans="1:23" x14ac:dyDescent="0.25">
      <c r="A7" s="16">
        <v>45161</v>
      </c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1">
        <f t="shared" si="0"/>
        <v>0</v>
      </c>
      <c r="V7" s="19" t="e">
        <f t="shared" si="1"/>
        <v>#DIV/0!</v>
      </c>
      <c r="W7" s="48" t="e">
        <f t="shared" si="2"/>
        <v>#DIV/0!</v>
      </c>
    </row>
    <row r="8" spans="1:23" x14ac:dyDescent="0.25">
      <c r="A8" s="16">
        <v>45192</v>
      </c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1">
        <f t="shared" si="0"/>
        <v>0</v>
      </c>
      <c r="V8" s="19" t="e">
        <f t="shared" si="1"/>
        <v>#DIV/0!</v>
      </c>
      <c r="W8" s="48" t="e">
        <f t="shared" si="2"/>
        <v>#DIV/0!</v>
      </c>
    </row>
    <row r="9" spans="1:23" x14ac:dyDescent="0.25">
      <c r="A9" s="16">
        <v>45222</v>
      </c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1">
        <f t="shared" si="0"/>
        <v>0</v>
      </c>
      <c r="V9" s="19" t="e">
        <f t="shared" si="1"/>
        <v>#DIV/0!</v>
      </c>
      <c r="W9" s="48" t="e">
        <f t="shared" si="2"/>
        <v>#DIV/0!</v>
      </c>
    </row>
    <row r="10" spans="1:23" x14ac:dyDescent="0.25">
      <c r="A10" s="16">
        <v>45253</v>
      </c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1">
        <f t="shared" si="0"/>
        <v>0</v>
      </c>
      <c r="V10" s="19" t="e">
        <f t="shared" si="1"/>
        <v>#DIV/0!</v>
      </c>
      <c r="W10" s="48" t="e">
        <f t="shared" si="2"/>
        <v>#DIV/0!</v>
      </c>
    </row>
    <row r="11" spans="1:23" x14ac:dyDescent="0.25">
      <c r="A11" s="16">
        <v>45283</v>
      </c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1">
        <f t="shared" si="0"/>
        <v>0</v>
      </c>
      <c r="V11" s="19" t="e">
        <f t="shared" si="1"/>
        <v>#DIV/0!</v>
      </c>
      <c r="W11" s="48" t="e">
        <f t="shared" si="2"/>
        <v>#DIV/0!</v>
      </c>
    </row>
    <row r="12" spans="1:23" x14ac:dyDescent="0.25">
      <c r="A12" s="16">
        <v>45314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1">
        <f t="shared" si="0"/>
        <v>0</v>
      </c>
      <c r="V12" s="19" t="e">
        <f t="shared" si="1"/>
        <v>#DIV/0!</v>
      </c>
      <c r="W12" s="48" t="e">
        <f t="shared" si="2"/>
        <v>#DIV/0!</v>
      </c>
    </row>
    <row r="13" spans="1:23" x14ac:dyDescent="0.25">
      <c r="A13" s="16">
        <v>45345</v>
      </c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1">
        <f t="shared" si="0"/>
        <v>0</v>
      </c>
      <c r="V13" s="19" t="e">
        <f t="shared" si="1"/>
        <v>#DIV/0!</v>
      </c>
      <c r="W13" s="48" t="e">
        <f t="shared" si="2"/>
        <v>#DIV/0!</v>
      </c>
    </row>
    <row r="14" spans="1:23" x14ac:dyDescent="0.25">
      <c r="A14" s="21" t="s">
        <v>43</v>
      </c>
      <c r="B14" s="22">
        <f>SUM(B2:B13)</f>
        <v>550</v>
      </c>
      <c r="C14" s="23">
        <f>SUM(C2:C13)</f>
        <v>0</v>
      </c>
      <c r="D14" s="23">
        <f t="shared" ref="D14:T14" si="3">SUM(D2:D13)</f>
        <v>1</v>
      </c>
      <c r="E14" s="23">
        <f t="shared" si="3"/>
        <v>2</v>
      </c>
      <c r="F14" s="23">
        <f t="shared" si="3"/>
        <v>2</v>
      </c>
      <c r="G14" s="23">
        <f t="shared" si="3"/>
        <v>1</v>
      </c>
      <c r="H14" s="23">
        <f t="shared" si="3"/>
        <v>3</v>
      </c>
      <c r="I14" s="23">
        <f t="shared" si="3"/>
        <v>0</v>
      </c>
      <c r="J14" s="23">
        <f t="shared" si="3"/>
        <v>4</v>
      </c>
      <c r="K14" s="23">
        <f t="shared" si="3"/>
        <v>24</v>
      </c>
      <c r="L14" s="23">
        <f t="shared" si="3"/>
        <v>0</v>
      </c>
      <c r="M14" s="23">
        <f t="shared" si="3"/>
        <v>4</v>
      </c>
      <c r="N14" s="23">
        <f t="shared" si="3"/>
        <v>12</v>
      </c>
      <c r="O14" s="23">
        <f t="shared" si="3"/>
        <v>15</v>
      </c>
      <c r="P14" s="23">
        <f t="shared" si="3"/>
        <v>2</v>
      </c>
      <c r="Q14" s="23">
        <f t="shared" si="3"/>
        <v>0</v>
      </c>
      <c r="R14" s="23">
        <f t="shared" si="3"/>
        <v>7</v>
      </c>
      <c r="S14" s="23">
        <f t="shared" si="3"/>
        <v>1</v>
      </c>
      <c r="T14" s="23">
        <f t="shared" si="3"/>
        <v>3</v>
      </c>
      <c r="U14" s="20">
        <f>SUM(U2:U13)</f>
        <v>631</v>
      </c>
      <c r="V14" s="24"/>
    </row>
    <row r="15" spans="1:23" x14ac:dyDescent="0.25">
      <c r="B15" s="24"/>
      <c r="C15" s="24"/>
      <c r="D15" s="24"/>
      <c r="E15" s="24"/>
      <c r="F15" s="24"/>
      <c r="G15" s="24"/>
      <c r="H15" s="24"/>
      <c r="I15" s="24"/>
      <c r="J15" s="24"/>
    </row>
    <row r="16" spans="1:23" x14ac:dyDescent="0.25">
      <c r="B16" s="24"/>
      <c r="C16" s="24"/>
      <c r="D16" s="24"/>
      <c r="E16" s="24"/>
      <c r="F16" s="24"/>
      <c r="G16" s="24"/>
      <c r="H16" s="24"/>
      <c r="I16" s="24"/>
      <c r="J16" s="24"/>
    </row>
    <row r="17" spans="1:10" x14ac:dyDescent="0.25">
      <c r="A17" s="25" t="s">
        <v>46</v>
      </c>
      <c r="B17" s="26">
        <f>SUM(B2:B13)</f>
        <v>550</v>
      </c>
      <c r="C17" s="24"/>
      <c r="D17" s="24"/>
      <c r="E17" s="24"/>
      <c r="F17" s="24"/>
      <c r="G17" s="24"/>
      <c r="H17" s="24"/>
      <c r="I17" s="24"/>
      <c r="J17" s="24"/>
    </row>
    <row r="18" spans="1:10" x14ac:dyDescent="0.25">
      <c r="B18" s="24"/>
      <c r="C18" s="24"/>
      <c r="D18" s="24"/>
      <c r="E18" s="24"/>
      <c r="F18" s="24"/>
      <c r="G18" s="24"/>
      <c r="H18" s="24"/>
      <c r="I18" s="24"/>
      <c r="J18" s="24"/>
    </row>
    <row r="19" spans="1:10" ht="30" x14ac:dyDescent="0.25">
      <c r="A19" s="27" t="s">
        <v>44</v>
      </c>
      <c r="B19" s="50">
        <f>(B14/U14-1)/1*-1</f>
        <v>0.12836767036450081</v>
      </c>
      <c r="C19" s="51"/>
      <c r="D19" s="24"/>
      <c r="E19" s="24"/>
      <c r="F19" s="24"/>
      <c r="G19" s="24"/>
      <c r="H19" s="24"/>
      <c r="I19" s="24"/>
      <c r="J19" s="24"/>
    </row>
    <row r="20" spans="1:10" x14ac:dyDescent="0.25">
      <c r="A20" s="28"/>
      <c r="B20" s="51"/>
      <c r="C20" s="51"/>
      <c r="D20" s="24"/>
      <c r="E20" s="24"/>
      <c r="F20" s="24"/>
      <c r="G20" s="24"/>
      <c r="H20" s="24"/>
      <c r="I20" s="24"/>
      <c r="J20" s="24"/>
    </row>
    <row r="21" spans="1:10" ht="45" x14ac:dyDescent="0.25">
      <c r="A21" s="29" t="s">
        <v>45</v>
      </c>
      <c r="B21" s="30">
        <f>(100%-B19)</f>
        <v>0.87163232963549919</v>
      </c>
      <c r="C21" s="11"/>
      <c r="D21" s="24"/>
      <c r="E21" s="24"/>
      <c r="F21" s="24"/>
      <c r="G21" s="24"/>
      <c r="H21" s="24"/>
      <c r="I21" s="24"/>
      <c r="J21" s="24"/>
    </row>
  </sheetData>
  <mergeCells count="2">
    <mergeCell ref="B19:C19"/>
    <mergeCell ref="B20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Auditor's Notes</vt:lpstr>
      <vt:lpstr>Work Completed Mar23-Feb24</vt:lpstr>
      <vt:lpstr>CCR QA Mar23-Feb24</vt:lpstr>
      <vt:lpstr>Sup Screen QA Mar23-Feb24</vt:lpstr>
      <vt:lpstr>TMB1112381816</vt:lpstr>
      <vt:lpstr>TMB1200311545</vt:lpstr>
      <vt:lpstr>TMB1389749380</vt:lpstr>
      <vt:lpstr>TMB1551396785</vt:lpstr>
      <vt:lpstr>TMB1966705611</vt:lpstr>
      <vt:lpstr>TMB1972164989</vt:lpstr>
      <vt:lpstr>TMB341884075</vt:lpstr>
      <vt:lpstr>TMB541606990</vt:lpstr>
      <vt:lpstr>TMB648445137</vt:lpstr>
      <vt:lpstr>TMB849730644</vt:lpstr>
      <vt:lpstr>TMB856752614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Hedblum, Danielle L. (DOC)</dc:creator>
  <cp:lastModifiedBy>Simonson, Erik (SAO)</cp:lastModifiedBy>
  <dcterms:created xsi:type="dcterms:W3CDTF">2022-05-03T14:23:17Z</dcterms:created>
  <dcterms:modified xsi:type="dcterms:W3CDTF">2024-01-22T17:34:23Z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