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010" yWindow="-60" windowWidth="17020" windowHeight="10660" activeTab="3"/>
  </bookViews>
  <sheets>
    <sheet name="Sample" sheetId="16" r:id="rId1"/>
    <sheet name="City-Town" sheetId="6" r:id="rId2"/>
    <sheet name="County" sheetId="1" r:id="rId3"/>
    <sheet name="Fire District" sheetId="7" r:id="rId4"/>
    <sheet name="Hospital" sheetId="9" r:id="rId5"/>
    <sheet name="Library" sheetId="13" r:id="rId6"/>
    <sheet name="Metro Parks" sheetId="11" r:id="rId7"/>
    <sheet name="Port" sheetId="8" r:id="rId8"/>
    <sheet name="Transit" sheetId="15" r:id="rId9"/>
    <sheet name="Water-Sewer" sheetId="10" r:id="rId10"/>
    <sheet name="Cemetery" sheetId="14" r:id="rId11"/>
    <sheet name="General" sheetId="4" r:id="rId12"/>
    <sheet name="Constitutional" sheetId="5" r:id="rId13"/>
  </sheets>
  <calcPr calcId="145621"/>
</workbook>
</file>

<file path=xl/calcChain.xml><?xml version="1.0" encoding="utf-8"?>
<calcChain xmlns="http://schemas.openxmlformats.org/spreadsheetml/2006/main">
  <c r="B30" i="16" l="1"/>
  <c r="C35" i="16" s="1"/>
  <c r="B23" i="16"/>
  <c r="C28" i="16" s="1"/>
  <c r="B18" i="16"/>
  <c r="B13" i="16" s="1"/>
  <c r="B10" i="16"/>
  <c r="B8" i="16"/>
  <c r="B17" i="16" s="1"/>
  <c r="C21" i="16" s="1"/>
  <c r="C15" i="16" l="1"/>
  <c r="B39" i="8"/>
  <c r="C43" i="8" s="1"/>
  <c r="B19" i="8" l="1"/>
  <c r="B11" i="8"/>
  <c r="B18" i="15"/>
  <c r="B13" i="15" s="1"/>
  <c r="B10" i="15"/>
  <c r="B8" i="15"/>
  <c r="B17" i="15" s="1"/>
  <c r="C21" i="15" s="1"/>
  <c r="C15" i="15" l="1"/>
  <c r="B9" i="14"/>
  <c r="C13" i="14" s="1"/>
  <c r="B18" i="13"/>
  <c r="B13" i="13" s="1"/>
  <c r="B10" i="13"/>
  <c r="B8" i="13"/>
  <c r="B17" i="13" s="1"/>
  <c r="C21" i="13" s="1"/>
  <c r="B18" i="11"/>
  <c r="B13" i="11" s="1"/>
  <c r="B10" i="11"/>
  <c r="B8" i="11"/>
  <c r="B17" i="11" s="1"/>
  <c r="C21" i="11" s="1"/>
  <c r="B18" i="10"/>
  <c r="B10" i="10"/>
  <c r="B13" i="10"/>
  <c r="B8" i="10"/>
  <c r="B17" i="10" s="1"/>
  <c r="C21" i="10" s="1"/>
  <c r="B18" i="9"/>
  <c r="B13" i="9" s="1"/>
  <c r="B10" i="9"/>
  <c r="B8" i="9"/>
  <c r="B17" i="9" s="1"/>
  <c r="C21" i="9" s="1"/>
  <c r="B34" i="8"/>
  <c r="B29" i="8" s="1"/>
  <c r="B24" i="8"/>
  <c r="B14" i="8"/>
  <c r="B21" i="5"/>
  <c r="C25" i="5" s="1"/>
  <c r="B26" i="8"/>
  <c r="B10" i="8"/>
  <c r="B8" i="8"/>
  <c r="B18" i="8" s="1"/>
  <c r="C22" i="8" s="1"/>
  <c r="B18" i="7"/>
  <c r="B8" i="7"/>
  <c r="B17" i="7" s="1"/>
  <c r="C21" i="7" s="1"/>
  <c r="B13" i="7"/>
  <c r="B10" i="7"/>
  <c r="B30" i="1"/>
  <c r="C34" i="1" s="1"/>
  <c r="B24" i="1"/>
  <c r="C28" i="1" s="1"/>
  <c r="B30" i="6"/>
  <c r="C35" i="6" s="1"/>
  <c r="B23" i="6"/>
  <c r="C28" i="6" s="1"/>
  <c r="B18" i="6"/>
  <c r="B13" i="6" s="1"/>
  <c r="B10" i="6"/>
  <c r="B8" i="6"/>
  <c r="B17" i="6" s="1"/>
  <c r="C21" i="6" s="1"/>
  <c r="C31" i="8" l="1"/>
  <c r="B33" i="8"/>
  <c r="C37" i="8" s="1"/>
  <c r="C16" i="8"/>
  <c r="C15" i="13"/>
  <c r="C15" i="11"/>
  <c r="C15" i="10"/>
  <c r="C15" i="9"/>
  <c r="C15" i="7"/>
  <c r="C15" i="6"/>
  <c r="B16" i="5" l="1"/>
  <c r="B11" i="5" s="1"/>
  <c r="B8" i="5"/>
  <c r="B6" i="5"/>
  <c r="B15" i="5" s="1"/>
  <c r="C19" i="5" s="1"/>
  <c r="B18" i="4"/>
  <c r="B13" i="4" s="1"/>
  <c r="C15" i="4" s="1"/>
  <c r="B10" i="4"/>
  <c r="B8" i="4"/>
  <c r="B17" i="4" s="1"/>
  <c r="C21" i="4" s="1"/>
  <c r="C13" i="5" l="1"/>
  <c r="B18" i="1"/>
  <c r="B13" i="1" s="1"/>
  <c r="B10" i="1"/>
  <c r="B8" i="1"/>
  <c r="B17" i="1" s="1"/>
  <c r="C15" i="1" l="1"/>
  <c r="C21" i="1"/>
</calcChain>
</file>

<file path=xl/sharedStrings.xml><?xml version="1.0" encoding="utf-8"?>
<sst xmlns="http://schemas.openxmlformats.org/spreadsheetml/2006/main" count="249" uniqueCount="76">
  <si>
    <t>Schedule of Limitation of Indebtedness</t>
  </si>
  <si>
    <t xml:space="preserve">Total Taxable Property Value </t>
  </si>
  <si>
    <t>Remaining Debt</t>
  </si>
  <si>
    <t xml:space="preserve">Capacity </t>
  </si>
  <si>
    <t>2.5% General purpose limit is allocated between:</t>
  </si>
  <si>
    <t>Up to 1.5% debt without a vote</t>
  </si>
  <si>
    <t>Equals remaining debt capacity without a vote</t>
  </si>
  <si>
    <t>Equals remaining debt capacity with a vote</t>
  </si>
  <si>
    <t>Less: Outstanding Debt</t>
  </si>
  <si>
    <t>Less:  Excess of Debt with a Vote</t>
  </si>
  <si>
    <t>Add:  Available Assets</t>
  </si>
  <si>
    <t>Less:  Outstanding Debt</t>
  </si>
  <si>
    <t>1.25% General purpose limit is allocated between:</t>
  </si>
  <si>
    <t>Up to .375% debt without a vote</t>
  </si>
  <si>
    <t>Up to 1.25% debt with a vote</t>
  </si>
  <si>
    <t>Constitutional Debt Limit</t>
  </si>
  <si>
    <t>5% General purpose limit is allocated between:</t>
  </si>
  <si>
    <t>Up to 5% debt with a vote</t>
  </si>
  <si>
    <t>Less:  Contracts Payable</t>
  </si>
  <si>
    <t>Add: Available Assets</t>
  </si>
  <si>
    <t>Equals remaining debt capacity- Utility purpose, voted</t>
  </si>
  <si>
    <t>.75% General purpose limit is allocated between:</t>
  </si>
  <si>
    <t>General - all taxing districts</t>
  </si>
  <si>
    <t>(RCW 39.36.020)</t>
  </si>
  <si>
    <r>
      <t xml:space="preserve">Up to .25% debt without a vote </t>
    </r>
    <r>
      <rPr>
        <i/>
        <sz val="11"/>
        <rFont val="Calibri"/>
        <family val="2"/>
        <scheme val="minor"/>
      </rPr>
      <t>(RCW 53.36.030)</t>
    </r>
  </si>
  <si>
    <r>
      <t xml:space="preserve">Up to .75% debt with a vote </t>
    </r>
    <r>
      <rPr>
        <i/>
        <sz val="11"/>
        <rFont val="Calibri"/>
        <family val="2"/>
        <scheme val="minor"/>
      </rPr>
      <t>(RCW 53.36.030)</t>
    </r>
  </si>
  <si>
    <t>Equals remaining debt capacity for airport improvments without a vote</t>
  </si>
  <si>
    <r>
      <t xml:space="preserve">5% Utility purpose </t>
    </r>
    <r>
      <rPr>
        <b/>
        <sz val="11"/>
        <color rgb="FFFF0000"/>
        <rFont val="Calibri"/>
        <family val="2"/>
        <scheme val="minor"/>
      </rPr>
      <t>city/town only</t>
    </r>
    <r>
      <rPr>
        <sz val="11"/>
        <rFont val="Calibri"/>
        <family val="2"/>
        <scheme val="minor"/>
      </rPr>
      <t>, voted</t>
    </r>
  </si>
  <si>
    <t>Equals remaining debt capacity for airport improvments with a vote</t>
  </si>
  <si>
    <r>
      <t xml:space="preserve">Additional .375% voted for airport capital improvements </t>
    </r>
    <r>
      <rPr>
        <i/>
        <sz val="11"/>
        <rFont val="Calibri"/>
        <family val="2"/>
        <scheme val="minor"/>
      </rPr>
      <t>(RCW 53.36.030)</t>
    </r>
  </si>
  <si>
    <t>Additional .375% for airport improvements is allocated between:</t>
  </si>
  <si>
    <r>
      <t xml:space="preserve">Up to .125% without a vote </t>
    </r>
    <r>
      <rPr>
        <i/>
        <sz val="11"/>
        <rFont val="Calibri"/>
        <family val="2"/>
        <scheme val="minor"/>
      </rPr>
      <t>(RCW 53.36.030)</t>
    </r>
  </si>
  <si>
    <r>
      <t xml:space="preserve">Up to .5% debt without a vote </t>
    </r>
    <r>
      <rPr>
        <i/>
        <sz val="11"/>
        <rFont val="Calibri"/>
        <family val="2"/>
        <scheme val="minor"/>
      </rPr>
      <t>(RCW 57.20.110)</t>
    </r>
  </si>
  <si>
    <r>
      <t xml:space="preserve">Up to 2.5% debt with a vote </t>
    </r>
    <r>
      <rPr>
        <i/>
        <sz val="11"/>
        <rFont val="Calibri"/>
        <family val="2"/>
        <scheme val="minor"/>
      </rPr>
      <t>(RCW 57.20.120)</t>
    </r>
  </si>
  <si>
    <t>(Article VIII, Section 6)</t>
  </si>
  <si>
    <r>
      <t xml:space="preserve">Up to .25% debt without a vote </t>
    </r>
    <r>
      <rPr>
        <i/>
        <sz val="11"/>
        <rFont val="Calibri"/>
        <family val="2"/>
        <scheme val="minor"/>
      </rPr>
      <t>(RCW 35.66.100)</t>
    </r>
  </si>
  <si>
    <r>
      <t xml:space="preserve">Up to 2.5% debt with a vote </t>
    </r>
    <r>
      <rPr>
        <i/>
        <sz val="11"/>
        <rFont val="Calibri"/>
        <family val="2"/>
        <scheme val="minor"/>
      </rPr>
      <t>(RCW 35.66.110)</t>
    </r>
  </si>
  <si>
    <t>.5% General purpose limit is allocated between:</t>
  </si>
  <si>
    <r>
      <t xml:space="preserve">Up to .1% debt without a vote </t>
    </r>
    <r>
      <rPr>
        <i/>
        <sz val="11"/>
        <rFont val="Calibri"/>
        <family val="2"/>
        <scheme val="minor"/>
      </rPr>
      <t>(RCW 27.12.222)</t>
    </r>
  </si>
  <si>
    <r>
      <t xml:space="preserve">Up to .5% debt with a vote </t>
    </r>
    <r>
      <rPr>
        <i/>
        <sz val="11"/>
        <rFont val="Calibri"/>
        <family val="2"/>
        <scheme val="minor"/>
      </rPr>
      <t>(RCW 27.12.222)</t>
    </r>
  </si>
  <si>
    <r>
      <t xml:space="preserve">General purpose limit is $.1125 per $1,000 </t>
    </r>
    <r>
      <rPr>
        <i/>
        <sz val="11"/>
        <rFont val="Calibri"/>
        <family val="2"/>
        <scheme val="minor"/>
      </rPr>
      <t>(RCW 68.52.310)</t>
    </r>
  </si>
  <si>
    <t>Equals remaining debt capacity</t>
  </si>
  <si>
    <r>
      <t xml:space="preserve">Up to .75% debt without a vote </t>
    </r>
    <r>
      <rPr>
        <i/>
        <sz val="11"/>
        <rFont val="Calibri"/>
        <family val="2"/>
        <scheme val="minor"/>
      </rPr>
      <t>(RCW 39.36.020)</t>
    </r>
  </si>
  <si>
    <r>
      <t xml:space="preserve">Up to 2.5% debt with a vote </t>
    </r>
    <r>
      <rPr>
        <i/>
        <sz val="11"/>
        <rFont val="Calibri"/>
        <family val="2"/>
        <scheme val="minor"/>
      </rPr>
      <t>(RCW 39.36.020)</t>
    </r>
  </si>
  <si>
    <r>
      <t xml:space="preserve">Up to .375% debt without a vote </t>
    </r>
    <r>
      <rPr>
        <i/>
        <sz val="11"/>
        <rFont val="Calibri"/>
        <family val="2"/>
        <scheme val="minor"/>
      </rPr>
      <t>(RCW 52.16.061)</t>
    </r>
  </si>
  <si>
    <r>
      <t xml:space="preserve">Up to .75% debt with a vote </t>
    </r>
    <r>
      <rPr>
        <i/>
        <sz val="11"/>
        <rFont val="Calibri"/>
        <family val="2"/>
        <scheme val="minor"/>
      </rPr>
      <t>(RCW 52.16.080)</t>
    </r>
  </si>
  <si>
    <t>Equals remaining debt capacity - Open space, park &amp; capital facilites, voted</t>
  </si>
  <si>
    <r>
      <t xml:space="preserve">Up to 1.5% debt without a vote </t>
    </r>
    <r>
      <rPr>
        <i/>
        <sz val="11"/>
        <rFont val="Calibri"/>
        <family val="2"/>
        <scheme val="minor"/>
      </rPr>
      <t>(RCW 39.36.020)</t>
    </r>
  </si>
  <si>
    <r>
      <t xml:space="preserve">2.5% Utility purpose limit, voted </t>
    </r>
    <r>
      <rPr>
        <i/>
        <sz val="11"/>
        <rFont val="Calibri"/>
        <family val="2"/>
        <scheme val="minor"/>
      </rPr>
      <t>(RCW 39.36.020)</t>
    </r>
  </si>
  <si>
    <r>
      <t xml:space="preserve">2.5% Open Space, park &amp; capital facilities, voted </t>
    </r>
    <r>
      <rPr>
        <i/>
        <sz val="11"/>
        <rFont val="Calibri"/>
        <family val="2"/>
        <scheme val="minor"/>
      </rPr>
      <t>(RCW 39.36.020)</t>
    </r>
  </si>
  <si>
    <t>Equals remaining MMC* debt capacity without a vote</t>
  </si>
  <si>
    <t>Equals remaining MMC* debt capacity with a vote</t>
  </si>
  <si>
    <t>of a metropolitan municipal corporation under RCW 36.56</t>
  </si>
  <si>
    <t>*MMC = any county that has assumed the rights, powers, functions and obligations</t>
  </si>
  <si>
    <r>
      <t xml:space="preserve">Additional .75% for MMC* without a vote </t>
    </r>
    <r>
      <rPr>
        <i/>
        <sz val="11"/>
        <rFont val="Calibri"/>
        <family val="2"/>
        <scheme val="minor"/>
      </rPr>
      <t>(RCW 39.36.020)</t>
    </r>
  </si>
  <si>
    <r>
      <t xml:space="preserve">Additional 2.5% for MMC* with a vote </t>
    </r>
    <r>
      <rPr>
        <i/>
        <sz val="11"/>
        <rFont val="Calibri"/>
        <family val="2"/>
        <scheme val="minor"/>
      </rPr>
      <t>(RCW 39.36.020)</t>
    </r>
  </si>
  <si>
    <r>
      <t xml:space="preserve">Up to 1.5% debt without a vote </t>
    </r>
    <r>
      <rPr>
        <i/>
        <sz val="11"/>
        <rFont val="Calibri"/>
        <family val="2"/>
        <scheme val="minor"/>
      </rPr>
      <t>(RCW 81.112.130)</t>
    </r>
  </si>
  <si>
    <r>
      <t xml:space="preserve">Up to 5% debt with a vote </t>
    </r>
    <r>
      <rPr>
        <i/>
        <sz val="11"/>
        <rFont val="Calibri"/>
        <family val="2"/>
        <scheme val="minor"/>
      </rPr>
      <t>(RCW 81.112.130)</t>
    </r>
  </si>
  <si>
    <r>
      <t xml:space="preserve">Additional .1875% for construction, without a vote </t>
    </r>
    <r>
      <rPr>
        <i/>
        <sz val="11"/>
        <rFont val="Calibri"/>
        <family val="2"/>
        <scheme val="minor"/>
      </rPr>
      <t>(RCW 39.28.030)</t>
    </r>
  </si>
  <si>
    <r>
      <t xml:space="preserve">Additional 1.0% voted for foreign trade zone </t>
    </r>
    <r>
      <rPr>
        <i/>
        <sz val="11"/>
        <rFont val="Calibri"/>
        <family val="2"/>
        <scheme val="minor"/>
      </rPr>
      <t>(RCW 53.08.030)</t>
    </r>
  </si>
  <si>
    <t>Equals remaining debt capacity for foreign trade zone with a vote</t>
  </si>
  <si>
    <t>CITY/TOWN</t>
  </si>
  <si>
    <t>Calculation of Limitation of Indebtedness</t>
  </si>
  <si>
    <t>COUNTY</t>
  </si>
  <si>
    <t>FIRE DISTRICT</t>
  </si>
  <si>
    <t>PUBLIC HOSPITAL DISTRICT</t>
  </si>
  <si>
    <t>LIBRARY DISTRICT</t>
  </si>
  <si>
    <t>METROPOLITAN PARK DISTRICT</t>
  </si>
  <si>
    <t>PORT DISTRICT</t>
  </si>
  <si>
    <t>TRANSIT AUTHORITY</t>
  </si>
  <si>
    <t>WATER/SEWER DISTRICT</t>
  </si>
  <si>
    <t>CEMETERY DISTRICT</t>
  </si>
  <si>
    <t>Less: Outstanding Debt (non-voted)</t>
  </si>
  <si>
    <t>Less:  Outstanding Debt (voted)</t>
  </si>
  <si>
    <t>SAMPLE TOOL</t>
  </si>
  <si>
    <t>fill in only the yellow-highlighted 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</si>
</sst>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8" x14ac:knownFonts="1">
    <font>
      <sz val="10"/>
      <name val="Arial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3" fillId="0" borderId="0" xfId="0" applyFont="1" applyBorder="1" applyAlignment="1"/>
    <xf numFmtId="0" fontId="3" fillId="0" borderId="0" xfId="0" applyFont="1" applyAlignment="1"/>
    <xf numFmtId="164" fontId="3" fillId="0" borderId="0" xfId="0" applyNumberFormat="1" applyFont="1" applyAlignment="1"/>
    <xf numFmtId="3" fontId="3" fillId="0" borderId="0" xfId="0" applyNumberFormat="1" applyFont="1" applyBorder="1" applyAlignment="1"/>
    <xf numFmtId="3" fontId="4" fillId="0" borderId="0" xfId="0" applyNumberFormat="1" applyFont="1" applyBorder="1" applyAlignment="1"/>
    <xf numFmtId="3" fontId="3" fillId="0" borderId="0" xfId="0" applyNumberFormat="1" applyFont="1" applyAlignment="1"/>
    <xf numFmtId="0" fontId="4" fillId="0" borderId="2" xfId="0" applyFont="1" applyBorder="1" applyAlignment="1"/>
    <xf numFmtId="3" fontId="4" fillId="0" borderId="3" xfId="0" applyNumberFormat="1" applyFont="1" applyBorder="1" applyAlignment="1"/>
    <xf numFmtId="0" fontId="4" fillId="0" borderId="5" xfId="0" applyFont="1" applyBorder="1" applyAlignment="1"/>
    <xf numFmtId="0" fontId="3" fillId="0" borderId="5" xfId="0" applyFont="1" applyBorder="1" applyAlignment="1"/>
    <xf numFmtId="164" fontId="3" fillId="0" borderId="6" xfId="0" applyNumberFormat="1" applyFont="1" applyBorder="1" applyAlignment="1"/>
    <xf numFmtId="0" fontId="3" fillId="0" borderId="7" xfId="0" applyFont="1" applyBorder="1" applyAlignment="1"/>
    <xf numFmtId="3" fontId="3" fillId="0" borderId="8" xfId="0" applyNumberFormat="1" applyFont="1" applyBorder="1" applyAlignment="1"/>
    <xf numFmtId="164" fontId="3" fillId="0" borderId="9" xfId="0" applyNumberFormat="1" applyFont="1" applyBorder="1" applyAlignment="1"/>
    <xf numFmtId="3" fontId="3" fillId="0" borderId="0" xfId="0" applyNumberFormat="1" applyFont="1" applyFill="1" applyBorder="1" applyAlignment="1"/>
    <xf numFmtId="165" fontId="3" fillId="0" borderId="6" xfId="0" applyNumberFormat="1" applyFont="1" applyBorder="1" applyAlignment="1"/>
    <xf numFmtId="165" fontId="3" fillId="2" borderId="6" xfId="0" applyNumberFormat="1" applyFont="1" applyFill="1" applyBorder="1" applyAlignment="1"/>
    <xf numFmtId="3" fontId="2" fillId="0" borderId="0" xfId="0" applyNumberFormat="1" applyFont="1" applyBorder="1" applyAlignment="1"/>
    <xf numFmtId="37" fontId="3" fillId="4" borderId="1" xfId="0" applyNumberFormat="1" applyFont="1" applyFill="1" applyBorder="1" applyAlignment="1"/>
    <xf numFmtId="0" fontId="3" fillId="0" borderId="5" xfId="0" applyFont="1" applyFill="1" applyBorder="1" applyAlignment="1"/>
    <xf numFmtId="0" fontId="4" fillId="0" borderId="4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2" xfId="2" applyFont="1" applyBorder="1" applyAlignment="1"/>
    <xf numFmtId="3" fontId="4" fillId="0" borderId="3" xfId="2" applyNumberFormat="1" applyFont="1" applyBorder="1" applyAlignment="1"/>
    <xf numFmtId="0" fontId="4" fillId="0" borderId="4" xfId="2" applyFont="1" applyBorder="1" applyAlignment="1">
      <alignment horizontal="right"/>
    </xf>
    <xf numFmtId="0" fontId="3" fillId="0" borderId="0" xfId="2" applyFont="1" applyAlignment="1"/>
    <xf numFmtId="3" fontId="3" fillId="0" borderId="0" xfId="2" applyNumberFormat="1" applyFont="1" applyBorder="1" applyAlignment="1"/>
    <xf numFmtId="0" fontId="3" fillId="0" borderId="6" xfId="2" applyFont="1" applyBorder="1" applyAlignment="1">
      <alignment horizontal="right"/>
    </xf>
    <xf numFmtId="0" fontId="4" fillId="0" borderId="5" xfId="2" applyFont="1" applyBorder="1" applyAlignment="1"/>
    <xf numFmtId="3" fontId="4" fillId="0" borderId="0" xfId="2" applyNumberFormat="1" applyFont="1" applyBorder="1" applyAlignment="1"/>
    <xf numFmtId="0" fontId="3" fillId="0" borderId="5" xfId="2" applyFont="1" applyBorder="1" applyAlignment="1"/>
    <xf numFmtId="0" fontId="4" fillId="0" borderId="6" xfId="2" applyFont="1" applyBorder="1" applyAlignment="1">
      <alignment horizontal="right"/>
    </xf>
    <xf numFmtId="0" fontId="4" fillId="0" borderId="5" xfId="2" applyFont="1" applyBorder="1"/>
    <xf numFmtId="0" fontId="3" fillId="0" borderId="5" xfId="2" applyFont="1" applyBorder="1"/>
    <xf numFmtId="164" fontId="3" fillId="0" borderId="6" xfId="2" applyNumberFormat="1" applyFont="1" applyBorder="1" applyAlignment="1"/>
    <xf numFmtId="37" fontId="3" fillId="4" borderId="1" xfId="2" applyNumberFormat="1" applyFont="1" applyFill="1" applyBorder="1" applyAlignment="1"/>
    <xf numFmtId="165" fontId="3" fillId="0" borderId="6" xfId="2" applyNumberFormat="1" applyFont="1" applyBorder="1" applyAlignment="1"/>
    <xf numFmtId="3" fontId="2" fillId="0" borderId="0" xfId="2" applyNumberFormat="1" applyFont="1" applyBorder="1" applyAlignment="1"/>
    <xf numFmtId="164" fontId="3" fillId="0" borderId="6" xfId="2" applyNumberFormat="1" applyFont="1" applyBorder="1" applyAlignment="1">
      <alignment horizontal="right"/>
    </xf>
    <xf numFmtId="0" fontId="3" fillId="0" borderId="7" xfId="2" applyFont="1" applyBorder="1"/>
    <xf numFmtId="3" fontId="3" fillId="0" borderId="8" xfId="2" applyNumberFormat="1" applyFont="1" applyBorder="1" applyAlignment="1"/>
    <xf numFmtId="0" fontId="3" fillId="0" borderId="9" xfId="2" applyFont="1" applyBorder="1" applyAlignment="1">
      <alignment horizontal="right"/>
    </xf>
    <xf numFmtId="0" fontId="3" fillId="0" borderId="0" xfId="2" applyFont="1"/>
    <xf numFmtId="3" fontId="3" fillId="0" borderId="0" xfId="2" applyNumberFormat="1" applyFont="1" applyAlignment="1"/>
    <xf numFmtId="0" fontId="3" fillId="0" borderId="0" xfId="2" applyFont="1" applyAlignment="1">
      <alignment horizontal="right"/>
    </xf>
    <xf numFmtId="0" fontId="3" fillId="5" borderId="5" xfId="0" applyFont="1" applyFill="1" applyBorder="1" applyAlignment="1"/>
    <xf numFmtId="3" fontId="3" fillId="5" borderId="0" xfId="0" applyNumberFormat="1" applyFont="1" applyFill="1" applyBorder="1" applyAlignment="1"/>
    <xf numFmtId="165" fontId="3" fillId="5" borderId="6" xfId="0" applyNumberFormat="1" applyFont="1" applyFill="1" applyBorder="1" applyAlignment="1"/>
    <xf numFmtId="0" fontId="5" fillId="0" borderId="5" xfId="0" applyFont="1" applyBorder="1" applyAlignment="1">
      <alignment horizontal="left"/>
    </xf>
    <xf numFmtId="0" fontId="5" fillId="0" borderId="5" xfId="2" applyFont="1" applyBorder="1" applyAlignment="1">
      <alignment horizontal="left"/>
    </xf>
    <xf numFmtId="0" fontId="3" fillId="5" borderId="5" xfId="2" applyFont="1" applyFill="1" applyBorder="1"/>
    <xf numFmtId="3" fontId="3" fillId="5" borderId="0" xfId="2" applyNumberFormat="1" applyFont="1" applyFill="1" applyBorder="1" applyAlignment="1"/>
    <xf numFmtId="165" fontId="3" fillId="5" borderId="6" xfId="2" applyNumberFormat="1" applyFont="1" applyFill="1" applyBorder="1" applyAlignment="1">
      <alignment horizontal="right"/>
    </xf>
    <xf numFmtId="0" fontId="3" fillId="0" borderId="5" xfId="2" applyFont="1" applyFill="1" applyBorder="1"/>
    <xf numFmtId="3" fontId="3" fillId="0" borderId="0" xfId="2" applyNumberFormat="1" applyFont="1" applyFill="1" applyBorder="1" applyAlignment="1"/>
    <xf numFmtId="165" fontId="3" fillId="0" borderId="6" xfId="2" applyNumberFormat="1" applyFont="1" applyFill="1" applyBorder="1" applyAlignment="1">
      <alignment horizontal="right"/>
    </xf>
    <xf numFmtId="0" fontId="3" fillId="0" borderId="5" xfId="2" applyFont="1" applyFill="1" applyBorder="1" applyAlignment="1"/>
    <xf numFmtId="165" fontId="3" fillId="0" borderId="6" xfId="2" applyNumberFormat="1" applyFont="1" applyFill="1" applyBorder="1" applyAlignment="1"/>
    <xf numFmtId="0" fontId="6" fillId="0" borderId="5" xfId="0" applyFont="1" applyBorder="1" applyAlignment="1">
      <alignment horizontal="left"/>
    </xf>
    <xf numFmtId="0" fontId="4" fillId="0" borderId="5" xfId="0" applyFont="1" applyFill="1" applyBorder="1" applyAlignment="1"/>
    <xf numFmtId="0" fontId="3" fillId="5" borderId="5" xfId="2" applyFont="1" applyFill="1" applyBorder="1" applyAlignment="1"/>
    <xf numFmtId="165" fontId="3" fillId="5" borderId="6" xfId="2" applyNumberFormat="1" applyFont="1" applyFill="1" applyBorder="1" applyAlignment="1"/>
    <xf numFmtId="0" fontId="6" fillId="0" borderId="5" xfId="0" applyFont="1" applyFill="1" applyBorder="1" applyAlignment="1"/>
    <xf numFmtId="165" fontId="3" fillId="5" borderId="6" xfId="2" applyNumberFormat="1" applyFont="1" applyFill="1" applyBorder="1" applyAlignment="1" applyProtection="1">
      <alignment horizontal="right"/>
    </xf>
    <xf numFmtId="0" fontId="7" fillId="3" borderId="5" xfId="2" applyFont="1" applyFill="1" applyBorder="1" applyAlignment="1">
      <alignment horizontal="right"/>
    </xf>
    <xf numFmtId="0" fontId="7" fillId="0" borderId="5" xfId="2" applyFont="1" applyFill="1" applyBorder="1" applyAlignment="1">
      <alignment horizontal="right"/>
    </xf>
    <xf numFmtId="42" fontId="5" fillId="3" borderId="1" xfId="1" applyNumberFormat="1" applyFont="1" applyFill="1" applyBorder="1" applyAlignment="1" applyProtection="1">
      <protection locked="0"/>
    </xf>
    <xf numFmtId="37" fontId="3" fillId="3" borderId="1" xfId="2" applyNumberFormat="1" applyFont="1" applyFill="1" applyBorder="1" applyAlignment="1" applyProtection="1">
      <protection locked="0"/>
    </xf>
    <xf numFmtId="37" fontId="3" fillId="3" borderId="1" xfId="2" applyNumberFormat="1" applyFont="1" applyFill="1" applyBorder="1" applyAlignment="1" applyProtection="1"/>
    <xf numFmtId="42" fontId="5" fillId="3" borderId="1" xfId="1" applyNumberFormat="1" applyFont="1" applyFill="1" applyBorder="1" applyAlignment="1" applyProtection="1"/>
    <xf numFmtId="3" fontId="3" fillId="0" borderId="0" xfId="2" applyNumberFormat="1" applyFont="1" applyBorder="1" applyAlignment="1" applyProtection="1"/>
    <xf numFmtId="37" fontId="3" fillId="4" borderId="1" xfId="2" applyNumberFormat="1" applyFont="1" applyFill="1" applyBorder="1" applyAlignment="1" applyProtection="1"/>
    <xf numFmtId="3" fontId="3" fillId="5" borderId="0" xfId="2" applyNumberFormat="1" applyFont="1" applyFill="1" applyBorder="1" applyAlignment="1" applyProtection="1"/>
    <xf numFmtId="3" fontId="2" fillId="0" borderId="0" xfId="2" applyNumberFormat="1" applyFont="1" applyBorder="1" applyAlignment="1" applyProtection="1"/>
    <xf numFmtId="3" fontId="3" fillId="3" borderId="1" xfId="2" applyNumberFormat="1" applyFont="1" applyFill="1" applyBorder="1" applyAlignment="1" applyProtection="1"/>
    <xf numFmtId="3" fontId="3" fillId="3" borderId="1" xfId="2" applyNumberFormat="1" applyFont="1" applyFill="1" applyBorder="1" applyAlignment="1" applyProtection="1">
      <protection locked="0"/>
    </xf>
    <xf numFmtId="165" fontId="3" fillId="5" borderId="6" xfId="2" applyNumberFormat="1" applyFont="1" applyFill="1" applyBorder="1" applyAlignment="1" applyProtection="1"/>
    <xf numFmtId="37" fontId="3" fillId="3" borderId="1" xfId="0" applyNumberFormat="1" applyFont="1" applyFill="1" applyBorder="1" applyAlignment="1" applyProtection="1">
      <protection locked="0"/>
    </xf>
    <xf numFmtId="3" fontId="3" fillId="3" borderId="1" xfId="0" applyNumberFormat="1" applyFont="1" applyFill="1" applyBorder="1" applyAlignment="1" applyProtection="1">
      <protection locked="0"/>
    </xf>
    <xf numFmtId="3" fontId="3" fillId="0" borderId="0" xfId="0" applyNumberFormat="1" applyFont="1" applyBorder="1" applyAlignment="1" applyProtection="1"/>
    <xf numFmtId="37" fontId="3" fillId="4" borderId="1" xfId="0" applyNumberFormat="1" applyFont="1" applyFill="1" applyBorder="1" applyAlignment="1" applyProtection="1"/>
    <xf numFmtId="3" fontId="2" fillId="0" borderId="0" xfId="0" applyNumberFormat="1" applyFont="1" applyBorder="1" applyAlignment="1" applyProtection="1"/>
    <xf numFmtId="3" fontId="3" fillId="0" borderId="0" xfId="0" applyNumberFormat="1" applyFont="1" applyFill="1" applyBorder="1" applyAlignment="1" applyProtection="1"/>
    <xf numFmtId="165" fontId="3" fillId="5" borderId="6" xfId="0" applyNumberFormat="1" applyFont="1" applyFill="1" applyBorder="1" applyAlignment="1" applyProtection="1"/>
    <xf numFmtId="3" fontId="4" fillId="0" borderId="3" xfId="2" applyNumberFormat="1" applyFont="1" applyBorder="1" applyAlignment="1" applyProtection="1"/>
    <xf numFmtId="0" fontId="4" fillId="0" borderId="4" xfId="2" applyFont="1" applyBorder="1" applyAlignment="1" applyProtection="1">
      <alignment horizontal="right"/>
    </xf>
    <xf numFmtId="0" fontId="3" fillId="0" borderId="6" xfId="2" applyFont="1" applyBorder="1" applyAlignment="1" applyProtection="1">
      <alignment horizontal="right"/>
    </xf>
    <xf numFmtId="3" fontId="4" fillId="0" borderId="0" xfId="2" applyNumberFormat="1" applyFont="1" applyBorder="1" applyAlignment="1" applyProtection="1"/>
    <xf numFmtId="0" fontId="4" fillId="0" borderId="6" xfId="2" applyFont="1" applyBorder="1" applyAlignment="1" applyProtection="1">
      <alignment horizontal="right"/>
    </xf>
    <xf numFmtId="164" fontId="3" fillId="0" borderId="6" xfId="2" applyNumberFormat="1" applyFont="1" applyBorder="1" applyAlignment="1" applyProtection="1"/>
    <xf numFmtId="165" fontId="3" fillId="0" borderId="6" xfId="2" applyNumberFormat="1" applyFont="1" applyBorder="1" applyAlignment="1" applyProtection="1"/>
    <xf numFmtId="164" fontId="3" fillId="0" borderId="6" xfId="2" applyNumberFormat="1" applyFont="1" applyBorder="1" applyAlignment="1" applyProtection="1">
      <alignment horizontal="right"/>
    </xf>
    <xf numFmtId="3" fontId="3" fillId="0" borderId="8" xfId="2" applyNumberFormat="1" applyFont="1" applyBorder="1" applyAlignment="1" applyProtection="1"/>
    <xf numFmtId="0" fontId="3" fillId="0" borderId="9" xfId="2" applyFont="1" applyBorder="1" applyAlignment="1" applyProtection="1">
      <alignment horizontal="right"/>
    </xf>
    <xf numFmtId="3" fontId="4" fillId="0" borderId="3" xfId="0" applyNumberFormat="1" applyFont="1" applyBorder="1" applyAlignment="1" applyProtection="1"/>
    <xf numFmtId="0" fontId="4" fillId="0" borderId="4" xfId="0" applyFont="1" applyBorder="1" applyAlignment="1" applyProtection="1">
      <alignment horizontal="right"/>
    </xf>
    <xf numFmtId="0" fontId="3" fillId="0" borderId="6" xfId="0" applyFont="1" applyBorder="1" applyAlignment="1" applyProtection="1">
      <alignment horizontal="right"/>
    </xf>
    <xf numFmtId="3" fontId="4" fillId="0" borderId="0" xfId="0" applyNumberFormat="1" applyFont="1" applyBorder="1" applyAlignment="1" applyProtection="1"/>
    <xf numFmtId="0" fontId="4" fillId="0" borderId="6" xfId="0" applyFont="1" applyBorder="1" applyAlignment="1" applyProtection="1">
      <alignment horizontal="right"/>
    </xf>
    <xf numFmtId="164" fontId="3" fillId="0" borderId="6" xfId="0" applyNumberFormat="1" applyFont="1" applyBorder="1" applyAlignment="1" applyProtection="1"/>
    <xf numFmtId="165" fontId="3" fillId="0" borderId="6" xfId="0" applyNumberFormat="1" applyFont="1" applyBorder="1" applyAlignment="1" applyProtection="1"/>
    <xf numFmtId="3" fontId="3" fillId="5" borderId="0" xfId="0" applyNumberFormat="1" applyFont="1" applyFill="1" applyBorder="1" applyAlignment="1" applyProtection="1"/>
    <xf numFmtId="165" fontId="3" fillId="0" borderId="6" xfId="0" applyNumberFormat="1" applyFont="1" applyFill="1" applyBorder="1" applyAlignment="1" applyProtection="1"/>
    <xf numFmtId="3" fontId="3" fillId="0" borderId="8" xfId="0" applyNumberFormat="1" applyFont="1" applyBorder="1" applyAlignment="1" applyProtection="1"/>
    <xf numFmtId="164" fontId="3" fillId="0" borderId="9" xfId="0" applyNumberFormat="1" applyFont="1" applyBorder="1" applyAlignment="1" applyProtection="1"/>
  </cellXfs>
  <cellStyles count="3">
    <cellStyle name="Currency" xfId="1" builtinId="4"/>
    <cellStyle name="Normal" xfId="0" builtinId="0"/>
    <cellStyle name="Normal 2" xfId="2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157" zoomScale="82" zoomScaleNormal="82" workbookViewId="0"/>
  </sheetViews>
  <sheetFormatPr defaultColWidth="8.90625" defaultRowHeight="14.5" x14ac:dyDescent="0.35"/>
  <cols>
    <col min="1" max="1" width="66.36328125" style="44" customWidth="1"/>
    <col min="2" max="2" width="15" style="45" customWidth="1"/>
    <col min="3" max="3" width="15.54296875" style="46" customWidth="1"/>
    <col min="4" max="4" width="8.90625" style="27"/>
    <col min="5" max="16384" width="8.90625" style="44"/>
  </cols>
  <sheetData>
    <row r="1" spans="1:3" x14ac:dyDescent="0.35">
      <c r="A1" s="24"/>
      <c r="B1" s="25"/>
      <c r="C1" s="26"/>
    </row>
    <row r="2" spans="1:3" x14ac:dyDescent="0.35">
      <c r="A2" s="51" t="s">
        <v>74</v>
      </c>
      <c r="B2" s="28"/>
      <c r="C2" s="29"/>
    </row>
    <row r="3" spans="1:3" x14ac:dyDescent="0.35">
      <c r="A3" s="30" t="s">
        <v>62</v>
      </c>
      <c r="B3" s="28"/>
      <c r="C3" s="29"/>
    </row>
    <row r="4" spans="1:3" x14ac:dyDescent="0.35">
      <c r="A4" s="67"/>
      <c r="B4" s="31"/>
      <c r="C4" s="29"/>
    </row>
    <row r="5" spans="1:3" x14ac:dyDescent="0.35">
      <c r="A5" s="32"/>
      <c r="B5" s="28"/>
      <c r="C5" s="33" t="s">
        <v>2</v>
      </c>
    </row>
    <row r="6" spans="1:3" x14ac:dyDescent="0.35">
      <c r="A6" s="34" t="s">
        <v>1</v>
      </c>
      <c r="B6" s="71">
        <v>386889726</v>
      </c>
      <c r="C6" s="33" t="s">
        <v>3</v>
      </c>
    </row>
    <row r="7" spans="1:3" x14ac:dyDescent="0.35">
      <c r="A7" s="35"/>
      <c r="B7" s="72"/>
      <c r="C7" s="29"/>
    </row>
    <row r="8" spans="1:3" s="27" customFormat="1" x14ac:dyDescent="0.35">
      <c r="A8" s="32" t="s">
        <v>4</v>
      </c>
      <c r="B8" s="72">
        <f>SUM(B6*0.025)</f>
        <v>9672243.1500000004</v>
      </c>
      <c r="C8" s="36"/>
    </row>
    <row r="9" spans="1:3" s="27" customFormat="1" x14ac:dyDescent="0.35">
      <c r="A9" s="32"/>
      <c r="B9" s="72"/>
      <c r="C9" s="36"/>
    </row>
    <row r="10" spans="1:3" s="27" customFormat="1" x14ac:dyDescent="0.35">
      <c r="A10" s="32" t="s">
        <v>47</v>
      </c>
      <c r="B10" s="72">
        <f>B6*0.015</f>
        <v>5803345.8899999997</v>
      </c>
      <c r="C10" s="36"/>
    </row>
    <row r="11" spans="1:3" s="27" customFormat="1" x14ac:dyDescent="0.35">
      <c r="A11" s="32"/>
      <c r="B11" s="72"/>
      <c r="C11" s="36"/>
    </row>
    <row r="12" spans="1:3" s="27" customFormat="1" x14ac:dyDescent="0.35">
      <c r="A12" s="32" t="s">
        <v>72</v>
      </c>
      <c r="B12" s="70">
        <v>5000000</v>
      </c>
      <c r="C12" s="36"/>
    </row>
    <row r="13" spans="1:3" s="27" customFormat="1" x14ac:dyDescent="0.35">
      <c r="A13" s="32" t="s">
        <v>9</v>
      </c>
      <c r="B13" s="73">
        <f>IF(B19-B18&gt;0,B19-B18,0)</f>
        <v>131102.73999999976</v>
      </c>
      <c r="C13" s="36"/>
    </row>
    <row r="14" spans="1:3" s="27" customFormat="1" x14ac:dyDescent="0.35">
      <c r="A14" s="32" t="s">
        <v>10</v>
      </c>
      <c r="B14" s="70">
        <v>1000</v>
      </c>
      <c r="C14" s="38"/>
    </row>
    <row r="15" spans="1:3" s="27" customFormat="1" x14ac:dyDescent="0.35">
      <c r="A15" s="62" t="s">
        <v>6</v>
      </c>
      <c r="B15" s="74"/>
      <c r="C15" s="63">
        <f>SUM(B10-B12-B13+B14)</f>
        <v>673243.14999999991</v>
      </c>
    </row>
    <row r="16" spans="1:3" s="27" customFormat="1" x14ac:dyDescent="0.35">
      <c r="A16" s="32"/>
      <c r="B16" s="72"/>
      <c r="C16" s="38"/>
    </row>
    <row r="17" spans="1:3" s="27" customFormat="1" x14ac:dyDescent="0.35">
      <c r="A17" s="32" t="s">
        <v>43</v>
      </c>
      <c r="B17" s="72">
        <f>SUM(B8-B12+B14)</f>
        <v>4673243.1500000004</v>
      </c>
      <c r="C17" s="38"/>
    </row>
    <row r="18" spans="1:3" s="27" customFormat="1" x14ac:dyDescent="0.35">
      <c r="A18" s="32"/>
      <c r="B18" s="75">
        <f>B6*1%</f>
        <v>3868897.2600000002</v>
      </c>
      <c r="C18" s="38"/>
    </row>
    <row r="19" spans="1:3" s="27" customFormat="1" x14ac:dyDescent="0.35">
      <c r="A19" s="32" t="s">
        <v>73</v>
      </c>
      <c r="B19" s="76">
        <v>4000000</v>
      </c>
      <c r="C19" s="38"/>
    </row>
    <row r="20" spans="1:3" s="27" customFormat="1" x14ac:dyDescent="0.35">
      <c r="A20" s="32" t="s">
        <v>10</v>
      </c>
      <c r="B20" s="76">
        <v>3000</v>
      </c>
      <c r="C20" s="38"/>
    </row>
    <row r="21" spans="1:3" s="27" customFormat="1" x14ac:dyDescent="0.35">
      <c r="A21" s="62" t="s">
        <v>7</v>
      </c>
      <c r="B21" s="74"/>
      <c r="C21" s="63">
        <f>SUM(B17-B19+B20)</f>
        <v>676243.15000000037</v>
      </c>
    </row>
    <row r="22" spans="1:3" x14ac:dyDescent="0.35">
      <c r="A22" s="35"/>
      <c r="B22" s="72"/>
      <c r="C22" s="40"/>
    </row>
    <row r="23" spans="1:3" x14ac:dyDescent="0.35">
      <c r="A23" s="35" t="s">
        <v>48</v>
      </c>
      <c r="B23" s="72">
        <f>B6*0.025</f>
        <v>9672243.1500000004</v>
      </c>
      <c r="C23" s="40"/>
    </row>
    <row r="24" spans="1:3" x14ac:dyDescent="0.35">
      <c r="A24" s="35"/>
      <c r="B24" s="72"/>
      <c r="C24" s="40"/>
    </row>
    <row r="25" spans="1:3" x14ac:dyDescent="0.35">
      <c r="A25" s="35" t="s">
        <v>11</v>
      </c>
      <c r="B25" s="76">
        <v>5000000</v>
      </c>
      <c r="C25" s="40"/>
    </row>
    <row r="26" spans="1:3" x14ac:dyDescent="0.35">
      <c r="A26" s="35" t="s">
        <v>18</v>
      </c>
      <c r="B26" s="76">
        <v>270000</v>
      </c>
      <c r="C26" s="40"/>
    </row>
    <row r="27" spans="1:3" x14ac:dyDescent="0.35">
      <c r="A27" s="35" t="s">
        <v>19</v>
      </c>
      <c r="B27" s="76">
        <v>0</v>
      </c>
      <c r="C27" s="40"/>
    </row>
    <row r="28" spans="1:3" x14ac:dyDescent="0.35">
      <c r="A28" s="52" t="s">
        <v>20</v>
      </c>
      <c r="B28" s="74"/>
      <c r="C28" s="65">
        <f>SUM(B23-B25-B26+B27)</f>
        <v>4402243.1500000004</v>
      </c>
    </row>
    <row r="29" spans="1:3" x14ac:dyDescent="0.35">
      <c r="A29" s="35"/>
      <c r="B29" s="72"/>
      <c r="C29" s="40"/>
    </row>
    <row r="30" spans="1:3" x14ac:dyDescent="0.35">
      <c r="A30" s="35" t="s">
        <v>49</v>
      </c>
      <c r="B30" s="72">
        <f>B6*0.025</f>
        <v>9672243.1500000004</v>
      </c>
      <c r="C30" s="40"/>
    </row>
    <row r="31" spans="1:3" x14ac:dyDescent="0.35">
      <c r="A31" s="35"/>
      <c r="B31" s="72"/>
      <c r="C31" s="40"/>
    </row>
    <row r="32" spans="1:3" x14ac:dyDescent="0.35">
      <c r="A32" s="35" t="s">
        <v>11</v>
      </c>
      <c r="B32" s="76">
        <v>6000000</v>
      </c>
      <c r="C32" s="40"/>
    </row>
    <row r="33" spans="1:3" x14ac:dyDescent="0.35">
      <c r="A33" s="35" t="s">
        <v>18</v>
      </c>
      <c r="B33" s="76">
        <v>0</v>
      </c>
      <c r="C33" s="40"/>
    </row>
    <row r="34" spans="1:3" x14ac:dyDescent="0.35">
      <c r="A34" s="35" t="s">
        <v>19</v>
      </c>
      <c r="B34" s="76">
        <v>800000</v>
      </c>
      <c r="C34" s="40"/>
    </row>
    <row r="35" spans="1:3" x14ac:dyDescent="0.35">
      <c r="A35" s="52" t="s">
        <v>46</v>
      </c>
      <c r="B35" s="53"/>
      <c r="C35" s="54">
        <f>SUM(B30-B32-B33+B34)</f>
        <v>4472243.1500000004</v>
      </c>
    </row>
    <row r="36" spans="1:3" ht="15" thickBot="1" x14ac:dyDescent="0.4">
      <c r="A36" s="41"/>
      <c r="B36" s="42"/>
      <c r="C36" s="43"/>
    </row>
  </sheetData>
  <sheetProtection sheet="1" objects="1" scenarios="1" selectLockedCells="1"/>
  <conditionalFormatting sqref="B13">
    <cfRule type="cellIs" dxfId="12" priority="1" stopIfTrue="1" operator="greaterThan">
      <formula>0</formula>
    </cfRule>
  </conditionalFormatting>
  <pageMargins left="0.5" right="0.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="120" zoomScaleNormal="120" workbookViewId="0"/>
  </sheetViews>
  <sheetFormatPr defaultColWidth="8.90625" defaultRowHeight="14.5" x14ac:dyDescent="0.35"/>
  <cols>
    <col min="1" max="1" width="55.6328125" style="2" customWidth="1"/>
    <col min="2" max="2" width="15.08984375" style="6" bestFit="1" customWidth="1"/>
    <col min="3" max="3" width="20.90625" style="2" customWidth="1"/>
    <col min="4" max="16384" width="8.90625" style="2"/>
  </cols>
  <sheetData>
    <row r="1" spans="1:3" x14ac:dyDescent="0.35">
      <c r="A1" s="7"/>
      <c r="B1" s="8"/>
      <c r="C1" s="21"/>
    </row>
    <row r="2" spans="1:3" x14ac:dyDescent="0.35">
      <c r="A2" s="50" t="s">
        <v>70</v>
      </c>
      <c r="B2" s="4"/>
      <c r="C2" s="22"/>
    </row>
    <row r="3" spans="1:3" x14ac:dyDescent="0.35">
      <c r="A3" s="9" t="s">
        <v>0</v>
      </c>
      <c r="B3" s="4"/>
      <c r="C3" s="22"/>
    </row>
    <row r="4" spans="1:3" x14ac:dyDescent="0.35">
      <c r="A4" s="66" t="s">
        <v>75</v>
      </c>
      <c r="B4" s="4"/>
      <c r="C4" s="22"/>
    </row>
    <row r="5" spans="1:3" x14ac:dyDescent="0.35">
      <c r="A5" s="10"/>
      <c r="B5" s="5"/>
      <c r="C5" s="22"/>
    </row>
    <row r="6" spans="1:3" x14ac:dyDescent="0.35">
      <c r="A6" s="9" t="s">
        <v>1</v>
      </c>
      <c r="B6" s="68"/>
      <c r="C6" s="23" t="s">
        <v>2</v>
      </c>
    </row>
    <row r="7" spans="1:3" x14ac:dyDescent="0.35">
      <c r="A7" s="10"/>
      <c r="B7" s="4"/>
      <c r="C7" s="23" t="s">
        <v>3</v>
      </c>
    </row>
    <row r="8" spans="1:3" x14ac:dyDescent="0.35">
      <c r="A8" s="10" t="s">
        <v>4</v>
      </c>
      <c r="B8" s="4">
        <f>SUM(B6*0.025)</f>
        <v>0</v>
      </c>
      <c r="C8" s="11"/>
    </row>
    <row r="9" spans="1:3" x14ac:dyDescent="0.35">
      <c r="A9" s="10"/>
      <c r="B9" s="4"/>
      <c r="C9" s="11"/>
    </row>
    <row r="10" spans="1:3" x14ac:dyDescent="0.35">
      <c r="A10" s="1" t="s">
        <v>32</v>
      </c>
      <c r="B10" s="4">
        <f>B6*0.005</f>
        <v>0</v>
      </c>
      <c r="C10" s="11"/>
    </row>
    <row r="11" spans="1:3" x14ac:dyDescent="0.35">
      <c r="A11" s="10"/>
      <c r="B11" s="4"/>
      <c r="C11" s="11"/>
    </row>
    <row r="12" spans="1:3" x14ac:dyDescent="0.35">
      <c r="A12" s="1" t="s">
        <v>72</v>
      </c>
      <c r="B12" s="79"/>
      <c r="C12" s="11"/>
    </row>
    <row r="13" spans="1:3" x14ac:dyDescent="0.35">
      <c r="A13" s="1" t="s">
        <v>9</v>
      </c>
      <c r="B13" s="19">
        <f>IF(B19-B18&gt;0,B19-B18,0)</f>
        <v>0</v>
      </c>
      <c r="C13" s="11"/>
    </row>
    <row r="14" spans="1:3" x14ac:dyDescent="0.35">
      <c r="A14" s="1" t="s">
        <v>10</v>
      </c>
      <c r="B14" s="79"/>
      <c r="C14" s="16"/>
    </row>
    <row r="15" spans="1:3" x14ac:dyDescent="0.35">
      <c r="A15" s="47" t="s">
        <v>6</v>
      </c>
      <c r="B15" s="48"/>
      <c r="C15" s="49">
        <f>SUM(B10-B12-B13+B14)</f>
        <v>0</v>
      </c>
    </row>
    <row r="16" spans="1:3" x14ac:dyDescent="0.35">
      <c r="A16" s="10"/>
      <c r="B16" s="4"/>
      <c r="C16" s="16"/>
    </row>
    <row r="17" spans="1:3" x14ac:dyDescent="0.35">
      <c r="A17" s="10" t="s">
        <v>33</v>
      </c>
      <c r="B17" s="4">
        <f>SUM(B8-B12+B14)</f>
        <v>0</v>
      </c>
      <c r="C17" s="16"/>
    </row>
    <row r="18" spans="1:3" x14ac:dyDescent="0.35">
      <c r="A18" s="10"/>
      <c r="B18" s="18">
        <f>B6*0.02</f>
        <v>0</v>
      </c>
      <c r="C18" s="16"/>
    </row>
    <row r="19" spans="1:3" x14ac:dyDescent="0.35">
      <c r="A19" s="10" t="s">
        <v>73</v>
      </c>
      <c r="B19" s="80"/>
      <c r="C19" s="16"/>
    </row>
    <row r="20" spans="1:3" x14ac:dyDescent="0.35">
      <c r="A20" s="10" t="s">
        <v>10</v>
      </c>
      <c r="B20" s="80"/>
      <c r="C20" s="16"/>
    </row>
    <row r="21" spans="1:3" x14ac:dyDescent="0.35">
      <c r="A21" s="47" t="s">
        <v>7</v>
      </c>
      <c r="B21" s="48"/>
      <c r="C21" s="49">
        <f>SUM(B17-B19+B20)</f>
        <v>0</v>
      </c>
    </row>
    <row r="22" spans="1:3" x14ac:dyDescent="0.35">
      <c r="A22" s="10"/>
      <c r="B22" s="4"/>
      <c r="C22" s="11"/>
    </row>
    <row r="23" spans="1:3" x14ac:dyDescent="0.35">
      <c r="A23" s="10"/>
      <c r="B23" s="4"/>
      <c r="C23" s="11"/>
    </row>
    <row r="24" spans="1:3" ht="15" thickBot="1" x14ac:dyDescent="0.4">
      <c r="A24" s="12"/>
      <c r="B24" s="13"/>
      <c r="C24" s="14"/>
    </row>
    <row r="25" spans="1:3" x14ac:dyDescent="0.35">
      <c r="C25" s="3"/>
    </row>
    <row r="26" spans="1:3" x14ac:dyDescent="0.35">
      <c r="C26" s="3"/>
    </row>
    <row r="27" spans="1:3" x14ac:dyDescent="0.35">
      <c r="C27" s="3"/>
    </row>
    <row r="28" spans="1:3" x14ac:dyDescent="0.35">
      <c r="C28" s="3"/>
    </row>
    <row r="29" spans="1:3" x14ac:dyDescent="0.35">
      <c r="C29" s="3"/>
    </row>
  </sheetData>
  <sheetProtection sheet="1" objects="1" scenarios="1"/>
  <conditionalFormatting sqref="B13">
    <cfRule type="cellIs" dxfId="2" priority="1" stopIfTrue="1" operator="greater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="120" zoomScaleNormal="120" workbookViewId="0"/>
  </sheetViews>
  <sheetFormatPr defaultColWidth="8.90625" defaultRowHeight="14.5" x14ac:dyDescent="0.35"/>
  <cols>
    <col min="1" max="1" width="55.6328125" style="2" customWidth="1"/>
    <col min="2" max="2" width="15.08984375" style="6" bestFit="1" customWidth="1"/>
    <col min="3" max="3" width="20.90625" style="2" customWidth="1"/>
    <col min="4" max="16384" width="8.90625" style="2"/>
  </cols>
  <sheetData>
    <row r="1" spans="1:3" x14ac:dyDescent="0.35">
      <c r="A1" s="7"/>
      <c r="B1" s="8"/>
      <c r="C1" s="21"/>
    </row>
    <row r="2" spans="1:3" x14ac:dyDescent="0.35">
      <c r="A2" s="50" t="s">
        <v>71</v>
      </c>
      <c r="B2" s="4"/>
      <c r="C2" s="22"/>
    </row>
    <row r="3" spans="1:3" x14ac:dyDescent="0.35">
      <c r="A3" s="9" t="s">
        <v>0</v>
      </c>
      <c r="B3" s="4"/>
      <c r="C3" s="22"/>
    </row>
    <row r="4" spans="1:3" x14ac:dyDescent="0.35">
      <c r="A4" s="66" t="s">
        <v>75</v>
      </c>
      <c r="B4" s="4"/>
      <c r="C4" s="22"/>
    </row>
    <row r="5" spans="1:3" x14ac:dyDescent="0.35">
      <c r="A5" s="10"/>
      <c r="B5" s="5"/>
      <c r="C5" s="22"/>
    </row>
    <row r="6" spans="1:3" x14ac:dyDescent="0.35">
      <c r="A6" s="9" t="s">
        <v>1</v>
      </c>
      <c r="B6" s="68"/>
      <c r="C6" s="23"/>
    </row>
    <row r="7" spans="1:3" x14ac:dyDescent="0.35">
      <c r="A7" s="10"/>
      <c r="B7" s="4"/>
      <c r="C7" s="23"/>
    </row>
    <row r="8" spans="1:3" x14ac:dyDescent="0.35">
      <c r="A8" s="10"/>
      <c r="B8" s="4"/>
      <c r="C8" s="11"/>
    </row>
    <row r="9" spans="1:3" x14ac:dyDescent="0.35">
      <c r="A9" s="10" t="s">
        <v>40</v>
      </c>
      <c r="B9" s="4">
        <f>B6/1000*0.1125</f>
        <v>0</v>
      </c>
      <c r="C9" s="11"/>
    </row>
    <row r="10" spans="1:3" x14ac:dyDescent="0.35">
      <c r="A10" s="10"/>
      <c r="B10" s="4"/>
      <c r="C10" s="11"/>
    </row>
    <row r="11" spans="1:3" x14ac:dyDescent="0.35">
      <c r="A11" s="1" t="s">
        <v>8</v>
      </c>
      <c r="B11" s="79"/>
      <c r="C11" s="11"/>
    </row>
    <row r="12" spans="1:3" x14ac:dyDescent="0.35">
      <c r="A12" s="1" t="s">
        <v>10</v>
      </c>
      <c r="B12" s="79"/>
      <c r="C12" s="16"/>
    </row>
    <row r="13" spans="1:3" x14ac:dyDescent="0.35">
      <c r="A13" s="61" t="s">
        <v>41</v>
      </c>
      <c r="B13" s="15"/>
      <c r="C13" s="17">
        <f>SUM(B9-B11+B12)</f>
        <v>0</v>
      </c>
    </row>
    <row r="14" spans="1:3" x14ac:dyDescent="0.35">
      <c r="A14" s="10"/>
      <c r="B14" s="4"/>
      <c r="C14" s="16"/>
    </row>
    <row r="15" spans="1:3" x14ac:dyDescent="0.35">
      <c r="A15" s="10"/>
      <c r="B15" s="4"/>
      <c r="C15" s="11"/>
    </row>
    <row r="16" spans="1:3" ht="15" thickBot="1" x14ac:dyDescent="0.4">
      <c r="A16" s="12"/>
      <c r="B16" s="13"/>
      <c r="C16" s="14"/>
    </row>
    <row r="17" spans="3:3" x14ac:dyDescent="0.35">
      <c r="C17" s="3"/>
    </row>
    <row r="18" spans="3:3" x14ac:dyDescent="0.35">
      <c r="C18" s="3"/>
    </row>
    <row r="19" spans="3:3" x14ac:dyDescent="0.35">
      <c r="C19" s="3"/>
    </row>
    <row r="20" spans="3:3" x14ac:dyDescent="0.35">
      <c r="C20" s="3"/>
    </row>
    <row r="21" spans="3:3" x14ac:dyDescent="0.35">
      <c r="C21" s="3"/>
    </row>
  </sheetData>
  <sheetProtection sheet="1" objects="1" scenarios="1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="120" zoomScaleNormal="120" workbookViewId="0"/>
  </sheetViews>
  <sheetFormatPr defaultColWidth="8.90625" defaultRowHeight="14.5" x14ac:dyDescent="0.35"/>
  <cols>
    <col min="1" max="1" width="55.6328125" style="2" customWidth="1"/>
    <col min="2" max="2" width="18.6328125" style="6" customWidth="1"/>
    <col min="3" max="3" width="18.6328125" style="2" customWidth="1"/>
    <col min="4" max="16384" width="8.90625" style="2"/>
  </cols>
  <sheetData>
    <row r="1" spans="1:3" x14ac:dyDescent="0.35">
      <c r="A1" s="7" t="s">
        <v>22</v>
      </c>
      <c r="B1" s="8"/>
      <c r="C1" s="21"/>
    </row>
    <row r="2" spans="1:3" x14ac:dyDescent="0.35">
      <c r="A2" s="60" t="s">
        <v>23</v>
      </c>
      <c r="B2" s="4"/>
      <c r="C2" s="22"/>
    </row>
    <row r="3" spans="1:3" x14ac:dyDescent="0.35">
      <c r="A3" s="9" t="s">
        <v>62</v>
      </c>
      <c r="B3" s="4"/>
      <c r="C3" s="22"/>
    </row>
    <row r="4" spans="1:3" x14ac:dyDescent="0.35">
      <c r="A4" s="66" t="s">
        <v>75</v>
      </c>
      <c r="B4" s="4"/>
      <c r="C4" s="22"/>
    </row>
    <row r="5" spans="1:3" x14ac:dyDescent="0.35">
      <c r="A5" s="10"/>
      <c r="B5" s="5"/>
      <c r="C5" s="22"/>
    </row>
    <row r="6" spans="1:3" x14ac:dyDescent="0.35">
      <c r="A6" s="9" t="s">
        <v>1</v>
      </c>
      <c r="B6" s="68"/>
      <c r="C6" s="23" t="s">
        <v>2</v>
      </c>
    </row>
    <row r="7" spans="1:3" x14ac:dyDescent="0.35">
      <c r="A7" s="10"/>
      <c r="B7" s="4"/>
      <c r="C7" s="23" t="s">
        <v>3</v>
      </c>
    </row>
    <row r="8" spans="1:3" x14ac:dyDescent="0.35">
      <c r="A8" s="10" t="s">
        <v>12</v>
      </c>
      <c r="B8" s="4">
        <f>SUM(B6*0.0125)</f>
        <v>0</v>
      </c>
      <c r="C8" s="11"/>
    </row>
    <row r="9" spans="1:3" x14ac:dyDescent="0.35">
      <c r="A9" s="10"/>
      <c r="B9" s="4"/>
      <c r="C9" s="11"/>
    </row>
    <row r="10" spans="1:3" x14ac:dyDescent="0.35">
      <c r="A10" s="1" t="s">
        <v>13</v>
      </c>
      <c r="B10" s="4">
        <f>B6*0.00375</f>
        <v>0</v>
      </c>
      <c r="C10" s="11"/>
    </row>
    <row r="11" spans="1:3" x14ac:dyDescent="0.35">
      <c r="A11" s="10"/>
      <c r="B11" s="4"/>
      <c r="C11" s="11"/>
    </row>
    <row r="12" spans="1:3" x14ac:dyDescent="0.35">
      <c r="A12" s="1" t="s">
        <v>72</v>
      </c>
      <c r="B12" s="79"/>
      <c r="C12" s="11"/>
    </row>
    <row r="13" spans="1:3" x14ac:dyDescent="0.35">
      <c r="A13" s="1" t="s">
        <v>9</v>
      </c>
      <c r="B13" s="19">
        <f>IF(B19-B18&gt;0,B19-B18,0)</f>
        <v>0</v>
      </c>
      <c r="C13" s="11"/>
    </row>
    <row r="14" spans="1:3" x14ac:dyDescent="0.35">
      <c r="A14" s="1" t="s">
        <v>10</v>
      </c>
      <c r="B14" s="79"/>
      <c r="C14" s="16"/>
    </row>
    <row r="15" spans="1:3" x14ac:dyDescent="0.35">
      <c r="A15" s="47" t="s">
        <v>6</v>
      </c>
      <c r="B15" s="48"/>
      <c r="C15" s="49">
        <f>SUM(B10-B12-B13+B14)</f>
        <v>0</v>
      </c>
    </row>
    <row r="16" spans="1:3" x14ac:dyDescent="0.35">
      <c r="A16" s="10"/>
      <c r="B16" s="4"/>
      <c r="C16" s="16"/>
    </row>
    <row r="17" spans="1:3" x14ac:dyDescent="0.35">
      <c r="A17" s="10" t="s">
        <v>14</v>
      </c>
      <c r="B17" s="4">
        <f>SUM(B8-B12+B14)</f>
        <v>0</v>
      </c>
      <c r="C17" s="16"/>
    </row>
    <row r="18" spans="1:3" x14ac:dyDescent="0.35">
      <c r="A18" s="10"/>
      <c r="B18" s="18">
        <f>B6*0.875%</f>
        <v>0</v>
      </c>
      <c r="C18" s="16"/>
    </row>
    <row r="19" spans="1:3" x14ac:dyDescent="0.35">
      <c r="A19" s="10" t="s">
        <v>73</v>
      </c>
      <c r="B19" s="80"/>
      <c r="C19" s="16"/>
    </row>
    <row r="20" spans="1:3" x14ac:dyDescent="0.35">
      <c r="A20" s="10" t="s">
        <v>10</v>
      </c>
      <c r="B20" s="80"/>
      <c r="C20" s="16"/>
    </row>
    <row r="21" spans="1:3" x14ac:dyDescent="0.35">
      <c r="A21" s="47" t="s">
        <v>7</v>
      </c>
      <c r="B21" s="48"/>
      <c r="C21" s="49">
        <f>SUM(B17-B19+B20)</f>
        <v>0</v>
      </c>
    </row>
    <row r="22" spans="1:3" x14ac:dyDescent="0.35">
      <c r="A22" s="10"/>
      <c r="B22" s="4"/>
      <c r="C22" s="11"/>
    </row>
    <row r="23" spans="1:3" x14ac:dyDescent="0.35">
      <c r="A23" s="10"/>
      <c r="B23" s="4"/>
      <c r="C23" s="11"/>
    </row>
    <row r="24" spans="1:3" ht="15" thickBot="1" x14ac:dyDescent="0.4">
      <c r="A24" s="12"/>
      <c r="B24" s="13"/>
      <c r="C24" s="14"/>
    </row>
    <row r="25" spans="1:3" x14ac:dyDescent="0.35">
      <c r="C25" s="3"/>
    </row>
    <row r="26" spans="1:3" x14ac:dyDescent="0.35">
      <c r="C26" s="3"/>
    </row>
    <row r="27" spans="1:3" x14ac:dyDescent="0.35">
      <c r="C27" s="3"/>
    </row>
    <row r="28" spans="1:3" x14ac:dyDescent="0.35">
      <c r="C28" s="3"/>
    </row>
    <row r="29" spans="1:3" x14ac:dyDescent="0.35">
      <c r="C29" s="3"/>
    </row>
  </sheetData>
  <sheetProtection sheet="1" objects="1" scenarios="1"/>
  <conditionalFormatting sqref="B13">
    <cfRule type="cellIs" dxfId="1" priority="1" stopIfTrue="1" operator="greater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="120" zoomScaleNormal="120" workbookViewId="0"/>
  </sheetViews>
  <sheetFormatPr defaultColWidth="8.90625" defaultRowHeight="14.5" x14ac:dyDescent="0.35"/>
  <cols>
    <col min="1" max="1" width="55.6328125" style="2" customWidth="1"/>
    <col min="2" max="2" width="18.6328125" style="6" customWidth="1"/>
    <col min="3" max="3" width="18.6328125" style="2" customWidth="1"/>
    <col min="4" max="16384" width="8.90625" style="2"/>
  </cols>
  <sheetData>
    <row r="1" spans="1:3" x14ac:dyDescent="0.35">
      <c r="A1" s="7" t="s">
        <v>15</v>
      </c>
      <c r="B1" s="8"/>
      <c r="C1" s="21"/>
    </row>
    <row r="2" spans="1:3" x14ac:dyDescent="0.35">
      <c r="A2" s="60" t="s">
        <v>34</v>
      </c>
      <c r="B2" s="4"/>
      <c r="C2" s="22"/>
    </row>
    <row r="3" spans="1:3" x14ac:dyDescent="0.35">
      <c r="A3" s="66" t="s">
        <v>75</v>
      </c>
      <c r="B3" s="5"/>
      <c r="C3" s="22"/>
    </row>
    <row r="4" spans="1:3" x14ac:dyDescent="0.35">
      <c r="A4" s="9" t="s">
        <v>1</v>
      </c>
      <c r="B4" s="68"/>
      <c r="C4" s="23" t="s">
        <v>2</v>
      </c>
    </row>
    <row r="5" spans="1:3" x14ac:dyDescent="0.35">
      <c r="A5" s="10"/>
      <c r="B5" s="4"/>
      <c r="C5" s="23" t="s">
        <v>3</v>
      </c>
    </row>
    <row r="6" spans="1:3" x14ac:dyDescent="0.35">
      <c r="A6" s="10" t="s">
        <v>16</v>
      </c>
      <c r="B6" s="4">
        <f>SUM(B4*0.05)</f>
        <v>0</v>
      </c>
      <c r="C6" s="11"/>
    </row>
    <row r="7" spans="1:3" x14ac:dyDescent="0.35">
      <c r="A7" s="10"/>
      <c r="B7" s="4"/>
      <c r="C7" s="11"/>
    </row>
    <row r="8" spans="1:3" x14ac:dyDescent="0.35">
      <c r="A8" s="1" t="s">
        <v>5</v>
      </c>
      <c r="B8" s="4">
        <f>B4*0.015</f>
        <v>0</v>
      </c>
      <c r="C8" s="11"/>
    </row>
    <row r="9" spans="1:3" x14ac:dyDescent="0.35">
      <c r="A9" s="10"/>
      <c r="B9" s="4"/>
      <c r="C9" s="11"/>
    </row>
    <row r="10" spans="1:3" x14ac:dyDescent="0.35">
      <c r="A10" s="1" t="s">
        <v>72</v>
      </c>
      <c r="B10" s="79"/>
      <c r="C10" s="11"/>
    </row>
    <row r="11" spans="1:3" x14ac:dyDescent="0.35">
      <c r="A11" s="1" t="s">
        <v>9</v>
      </c>
      <c r="B11" s="19">
        <f>IF(B17-B16&gt;0,B17-B16,0)</f>
        <v>0</v>
      </c>
      <c r="C11" s="11"/>
    </row>
    <row r="12" spans="1:3" x14ac:dyDescent="0.35">
      <c r="A12" s="1" t="s">
        <v>10</v>
      </c>
      <c r="B12" s="79"/>
      <c r="C12" s="16"/>
    </row>
    <row r="13" spans="1:3" x14ac:dyDescent="0.35">
      <c r="A13" s="47" t="s">
        <v>6</v>
      </c>
      <c r="B13" s="48"/>
      <c r="C13" s="49">
        <f>SUM(B8-B10-B11+B12)</f>
        <v>0</v>
      </c>
    </row>
    <row r="14" spans="1:3" x14ac:dyDescent="0.35">
      <c r="A14" s="10"/>
      <c r="B14" s="4"/>
      <c r="C14" s="16"/>
    </row>
    <row r="15" spans="1:3" x14ac:dyDescent="0.35">
      <c r="A15" s="10" t="s">
        <v>17</v>
      </c>
      <c r="B15" s="4">
        <f>SUM(B6-B10+B12)</f>
        <v>0</v>
      </c>
      <c r="C15" s="16"/>
    </row>
    <row r="16" spans="1:3" x14ac:dyDescent="0.35">
      <c r="A16" s="10"/>
      <c r="B16" s="18">
        <f>B4*3.5%</f>
        <v>0</v>
      </c>
      <c r="C16" s="16"/>
    </row>
    <row r="17" spans="1:3" x14ac:dyDescent="0.35">
      <c r="A17" s="10" t="s">
        <v>73</v>
      </c>
      <c r="B17" s="80"/>
      <c r="C17" s="16"/>
    </row>
    <row r="18" spans="1:3" x14ac:dyDescent="0.35">
      <c r="A18" s="10" t="s">
        <v>10</v>
      </c>
      <c r="B18" s="80"/>
      <c r="C18" s="16"/>
    </row>
    <row r="19" spans="1:3" x14ac:dyDescent="0.35">
      <c r="A19" s="47" t="s">
        <v>7</v>
      </c>
      <c r="B19" s="48"/>
      <c r="C19" s="49">
        <f>SUM(B15-B17+B18)</f>
        <v>0</v>
      </c>
    </row>
    <row r="20" spans="1:3" x14ac:dyDescent="0.35">
      <c r="A20" s="10"/>
      <c r="B20" s="4"/>
      <c r="C20" s="11"/>
    </row>
    <row r="21" spans="1:3" x14ac:dyDescent="0.35">
      <c r="A21" s="35" t="s">
        <v>27</v>
      </c>
      <c r="B21" s="28">
        <f>B4*0.05</f>
        <v>0</v>
      </c>
      <c r="C21" s="40"/>
    </row>
    <row r="22" spans="1:3" x14ac:dyDescent="0.35">
      <c r="A22" s="35"/>
      <c r="B22" s="28"/>
      <c r="C22" s="40"/>
    </row>
    <row r="23" spans="1:3" x14ac:dyDescent="0.35">
      <c r="A23" s="35" t="s">
        <v>11</v>
      </c>
      <c r="B23" s="77"/>
      <c r="C23" s="40"/>
    </row>
    <row r="24" spans="1:3" x14ac:dyDescent="0.35">
      <c r="A24" s="35" t="s">
        <v>19</v>
      </c>
      <c r="B24" s="77"/>
      <c r="C24" s="40"/>
    </row>
    <row r="25" spans="1:3" x14ac:dyDescent="0.35">
      <c r="A25" s="52" t="s">
        <v>20</v>
      </c>
      <c r="B25" s="53"/>
      <c r="C25" s="54">
        <f>SUM(B21-B23+B24)</f>
        <v>0</v>
      </c>
    </row>
    <row r="26" spans="1:3" x14ac:dyDescent="0.35">
      <c r="A26" s="10"/>
      <c r="B26" s="4"/>
      <c r="C26" s="11"/>
    </row>
    <row r="27" spans="1:3" x14ac:dyDescent="0.35">
      <c r="A27" s="10"/>
      <c r="B27" s="4"/>
      <c r="C27" s="11"/>
    </row>
    <row r="28" spans="1:3" ht="15" thickBot="1" x14ac:dyDescent="0.4">
      <c r="A28" s="12"/>
      <c r="B28" s="13"/>
      <c r="C28" s="14"/>
    </row>
    <row r="29" spans="1:3" x14ac:dyDescent="0.35">
      <c r="C29" s="3"/>
    </row>
    <row r="30" spans="1:3" x14ac:dyDescent="0.35">
      <c r="C30" s="3"/>
    </row>
    <row r="31" spans="1:3" x14ac:dyDescent="0.35">
      <c r="C31" s="3"/>
    </row>
    <row r="32" spans="1:3" x14ac:dyDescent="0.35">
      <c r="C32" s="3"/>
    </row>
    <row r="33" spans="3:3" x14ac:dyDescent="0.35">
      <c r="C33" s="3"/>
    </row>
  </sheetData>
  <sheetProtection sheet="1" objects="1" scenarios="1"/>
  <conditionalFormatting sqref="B11">
    <cfRule type="cellIs" dxfId="0" priority="1" stopIfTrue="1" operator="greater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zoomScale="120" zoomScaleNormal="120" workbookViewId="0"/>
  </sheetViews>
  <sheetFormatPr defaultColWidth="8.90625" defaultRowHeight="14.5" x14ac:dyDescent="0.35"/>
  <cols>
    <col min="1" max="1" width="66.36328125" style="44" customWidth="1"/>
    <col min="2" max="2" width="15" style="45" customWidth="1"/>
    <col min="3" max="3" width="15.54296875" style="46" customWidth="1"/>
    <col min="4" max="4" width="8.90625" style="27"/>
    <col min="5" max="16384" width="8.90625" style="44"/>
  </cols>
  <sheetData>
    <row r="1" spans="1:3" x14ac:dyDescent="0.35">
      <c r="A1" s="24"/>
      <c r="B1" s="86"/>
      <c r="C1" s="87"/>
    </row>
    <row r="2" spans="1:3" x14ac:dyDescent="0.35">
      <c r="A2" s="51" t="s">
        <v>61</v>
      </c>
      <c r="B2" s="72"/>
      <c r="C2" s="88"/>
    </row>
    <row r="3" spans="1:3" x14ac:dyDescent="0.35">
      <c r="A3" s="30" t="s">
        <v>62</v>
      </c>
      <c r="B3" s="72"/>
      <c r="C3" s="88"/>
    </row>
    <row r="4" spans="1:3" x14ac:dyDescent="0.35">
      <c r="A4" s="66" t="s">
        <v>75</v>
      </c>
      <c r="B4" s="89"/>
      <c r="C4" s="88"/>
    </row>
    <row r="5" spans="1:3" x14ac:dyDescent="0.35">
      <c r="A5" s="32"/>
      <c r="B5" s="72"/>
      <c r="C5" s="90" t="s">
        <v>2</v>
      </c>
    </row>
    <row r="6" spans="1:3" x14ac:dyDescent="0.35">
      <c r="A6" s="34" t="s">
        <v>1</v>
      </c>
      <c r="B6" s="68"/>
      <c r="C6" s="90" t="s">
        <v>3</v>
      </c>
    </row>
    <row r="7" spans="1:3" x14ac:dyDescent="0.35">
      <c r="A7" s="35"/>
      <c r="B7" s="72"/>
      <c r="C7" s="88"/>
    </row>
    <row r="8" spans="1:3" s="27" customFormat="1" x14ac:dyDescent="0.35">
      <c r="A8" s="32" t="s">
        <v>4</v>
      </c>
      <c r="B8" s="72">
        <f>SUM(B6*0.025)</f>
        <v>0</v>
      </c>
      <c r="C8" s="91"/>
    </row>
    <row r="9" spans="1:3" s="27" customFormat="1" x14ac:dyDescent="0.35">
      <c r="A9" s="32"/>
      <c r="B9" s="72"/>
      <c r="C9" s="91"/>
    </row>
    <row r="10" spans="1:3" s="27" customFormat="1" x14ac:dyDescent="0.35">
      <c r="A10" s="32" t="s">
        <v>47</v>
      </c>
      <c r="B10" s="72">
        <f>B6*0.015</f>
        <v>0</v>
      </c>
      <c r="C10" s="91"/>
    </row>
    <row r="11" spans="1:3" s="27" customFormat="1" x14ac:dyDescent="0.35">
      <c r="A11" s="32"/>
      <c r="B11" s="72"/>
      <c r="C11" s="91"/>
    </row>
    <row r="12" spans="1:3" s="27" customFormat="1" x14ac:dyDescent="0.35">
      <c r="A12" s="32" t="s">
        <v>72</v>
      </c>
      <c r="B12" s="69"/>
      <c r="C12" s="91"/>
    </row>
    <row r="13" spans="1:3" s="27" customFormat="1" x14ac:dyDescent="0.35">
      <c r="A13" s="32" t="s">
        <v>9</v>
      </c>
      <c r="B13" s="73">
        <f>IF(B19-B18&gt;0,B19-B18,0)</f>
        <v>0</v>
      </c>
      <c r="C13" s="91"/>
    </row>
    <row r="14" spans="1:3" s="27" customFormat="1" x14ac:dyDescent="0.35">
      <c r="A14" s="32" t="s">
        <v>10</v>
      </c>
      <c r="B14" s="69"/>
      <c r="C14" s="92"/>
    </row>
    <row r="15" spans="1:3" s="27" customFormat="1" x14ac:dyDescent="0.35">
      <c r="A15" s="62" t="s">
        <v>6</v>
      </c>
      <c r="B15" s="74"/>
      <c r="C15" s="78">
        <f>SUM(B10-B12-B13+B14)</f>
        <v>0</v>
      </c>
    </row>
    <row r="16" spans="1:3" s="27" customFormat="1" x14ac:dyDescent="0.35">
      <c r="A16" s="32"/>
      <c r="B16" s="72"/>
      <c r="C16" s="92"/>
    </row>
    <row r="17" spans="1:3" s="27" customFormat="1" x14ac:dyDescent="0.35">
      <c r="A17" s="32" t="s">
        <v>43</v>
      </c>
      <c r="B17" s="72">
        <f>SUM(B8-B12+B14)</f>
        <v>0</v>
      </c>
      <c r="C17" s="92"/>
    </row>
    <row r="18" spans="1:3" s="27" customFormat="1" x14ac:dyDescent="0.35">
      <c r="A18" s="32"/>
      <c r="B18" s="75">
        <f>B6*1%</f>
        <v>0</v>
      </c>
      <c r="C18" s="92"/>
    </row>
    <row r="19" spans="1:3" s="27" customFormat="1" x14ac:dyDescent="0.35">
      <c r="A19" s="32" t="s">
        <v>73</v>
      </c>
      <c r="B19" s="77"/>
      <c r="C19" s="92"/>
    </row>
    <row r="20" spans="1:3" s="27" customFormat="1" x14ac:dyDescent="0.35">
      <c r="A20" s="32" t="s">
        <v>10</v>
      </c>
      <c r="B20" s="77"/>
      <c r="C20" s="92"/>
    </row>
    <row r="21" spans="1:3" s="27" customFormat="1" x14ac:dyDescent="0.35">
      <c r="A21" s="62" t="s">
        <v>7</v>
      </c>
      <c r="B21" s="74"/>
      <c r="C21" s="78">
        <f>SUM(B17-B19+B20)</f>
        <v>0</v>
      </c>
    </row>
    <row r="22" spans="1:3" x14ac:dyDescent="0.35">
      <c r="A22" s="35"/>
      <c r="B22" s="72"/>
      <c r="C22" s="93"/>
    </row>
    <row r="23" spans="1:3" x14ac:dyDescent="0.35">
      <c r="A23" s="35" t="s">
        <v>48</v>
      </c>
      <c r="B23" s="72">
        <f>B6*0.025</f>
        <v>0</v>
      </c>
      <c r="C23" s="93"/>
    </row>
    <row r="24" spans="1:3" x14ac:dyDescent="0.35">
      <c r="A24" s="35"/>
      <c r="B24" s="72"/>
      <c r="C24" s="93"/>
    </row>
    <row r="25" spans="1:3" x14ac:dyDescent="0.35">
      <c r="A25" s="35" t="s">
        <v>11</v>
      </c>
      <c r="B25" s="77"/>
      <c r="C25" s="93"/>
    </row>
    <row r="26" spans="1:3" x14ac:dyDescent="0.35">
      <c r="A26" s="35" t="s">
        <v>18</v>
      </c>
      <c r="B26" s="77"/>
      <c r="C26" s="93"/>
    </row>
    <row r="27" spans="1:3" x14ac:dyDescent="0.35">
      <c r="A27" s="35" t="s">
        <v>19</v>
      </c>
      <c r="B27" s="77"/>
      <c r="C27" s="93"/>
    </row>
    <row r="28" spans="1:3" x14ac:dyDescent="0.35">
      <c r="A28" s="52" t="s">
        <v>20</v>
      </c>
      <c r="B28" s="74"/>
      <c r="C28" s="65">
        <f>SUM(B23-B25-B26+B27)</f>
        <v>0</v>
      </c>
    </row>
    <row r="29" spans="1:3" x14ac:dyDescent="0.35">
      <c r="A29" s="35"/>
      <c r="B29" s="72"/>
      <c r="C29" s="93"/>
    </row>
    <row r="30" spans="1:3" x14ac:dyDescent="0.35">
      <c r="A30" s="35" t="s">
        <v>49</v>
      </c>
      <c r="B30" s="72">
        <f>B6*0.025</f>
        <v>0</v>
      </c>
      <c r="C30" s="93"/>
    </row>
    <row r="31" spans="1:3" x14ac:dyDescent="0.35">
      <c r="A31" s="35"/>
      <c r="B31" s="72"/>
      <c r="C31" s="93"/>
    </row>
    <row r="32" spans="1:3" x14ac:dyDescent="0.35">
      <c r="A32" s="35" t="s">
        <v>11</v>
      </c>
      <c r="B32" s="77"/>
      <c r="C32" s="93"/>
    </row>
    <row r="33" spans="1:3" x14ac:dyDescent="0.35">
      <c r="A33" s="35" t="s">
        <v>18</v>
      </c>
      <c r="B33" s="77"/>
      <c r="C33" s="93"/>
    </row>
    <row r="34" spans="1:3" x14ac:dyDescent="0.35">
      <c r="A34" s="35" t="s">
        <v>19</v>
      </c>
      <c r="B34" s="77"/>
      <c r="C34" s="93"/>
    </row>
    <row r="35" spans="1:3" x14ac:dyDescent="0.35">
      <c r="A35" s="52" t="s">
        <v>46</v>
      </c>
      <c r="B35" s="74"/>
      <c r="C35" s="65">
        <f>SUM(B30-B32-B33+B34)</f>
        <v>0</v>
      </c>
    </row>
    <row r="36" spans="1:3" ht="15" thickBot="1" x14ac:dyDescent="0.4">
      <c r="A36" s="41"/>
      <c r="B36" s="94"/>
      <c r="C36" s="95"/>
    </row>
  </sheetData>
  <sheetProtection sheet="1" objects="1" scenarios="1"/>
  <conditionalFormatting sqref="B13">
    <cfRule type="cellIs" dxfId="11" priority="1" stopIfTrue="1" operator="greaterThan">
      <formula>0</formula>
    </cfRule>
  </conditionalFormatting>
  <pageMargins left="0.5" right="0.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zoomScale="120" zoomScaleNormal="120" workbookViewId="0"/>
  </sheetViews>
  <sheetFormatPr defaultColWidth="8.90625" defaultRowHeight="14.5" x14ac:dyDescent="0.35"/>
  <cols>
    <col min="1" max="1" width="55.6328125" style="2" customWidth="1"/>
    <col min="2" max="2" width="15.08984375" style="6" bestFit="1" customWidth="1"/>
    <col min="3" max="3" width="20.90625" style="2" customWidth="1"/>
    <col min="4" max="16384" width="8.90625" style="2"/>
  </cols>
  <sheetData>
    <row r="1" spans="1:3" x14ac:dyDescent="0.35">
      <c r="A1" s="7"/>
      <c r="B1" s="96"/>
      <c r="C1" s="97"/>
    </row>
    <row r="2" spans="1:3" x14ac:dyDescent="0.35">
      <c r="A2" s="50" t="s">
        <v>63</v>
      </c>
      <c r="B2" s="81"/>
      <c r="C2" s="98"/>
    </row>
    <row r="3" spans="1:3" x14ac:dyDescent="0.35">
      <c r="A3" s="9" t="s">
        <v>62</v>
      </c>
      <c r="B3" s="81"/>
      <c r="C3" s="98"/>
    </row>
    <row r="4" spans="1:3" x14ac:dyDescent="0.35">
      <c r="A4" s="66" t="s">
        <v>75</v>
      </c>
      <c r="B4" s="81"/>
      <c r="C4" s="98"/>
    </row>
    <row r="5" spans="1:3" x14ac:dyDescent="0.35">
      <c r="A5" s="10"/>
      <c r="B5" s="99"/>
      <c r="C5" s="98"/>
    </row>
    <row r="6" spans="1:3" x14ac:dyDescent="0.35">
      <c r="A6" s="9" t="s">
        <v>1</v>
      </c>
      <c r="B6" s="68"/>
      <c r="C6" s="100" t="s">
        <v>2</v>
      </c>
    </row>
    <row r="7" spans="1:3" x14ac:dyDescent="0.35">
      <c r="A7" s="10"/>
      <c r="B7" s="81"/>
      <c r="C7" s="100" t="s">
        <v>3</v>
      </c>
    </row>
    <row r="8" spans="1:3" x14ac:dyDescent="0.35">
      <c r="A8" s="10" t="s">
        <v>4</v>
      </c>
      <c r="B8" s="81">
        <f>SUM(B6*0.025)</f>
        <v>0</v>
      </c>
      <c r="C8" s="101"/>
    </row>
    <row r="9" spans="1:3" x14ac:dyDescent="0.35">
      <c r="A9" s="10"/>
      <c r="B9" s="81"/>
      <c r="C9" s="101"/>
    </row>
    <row r="10" spans="1:3" x14ac:dyDescent="0.35">
      <c r="A10" s="1" t="s">
        <v>47</v>
      </c>
      <c r="B10" s="81">
        <f>B6*0.015</f>
        <v>0</v>
      </c>
      <c r="C10" s="101"/>
    </row>
    <row r="11" spans="1:3" x14ac:dyDescent="0.35">
      <c r="A11" s="10"/>
      <c r="B11" s="81"/>
      <c r="C11" s="101"/>
    </row>
    <row r="12" spans="1:3" x14ac:dyDescent="0.35">
      <c r="A12" s="1" t="s">
        <v>72</v>
      </c>
      <c r="B12" s="79"/>
      <c r="C12" s="101"/>
    </row>
    <row r="13" spans="1:3" x14ac:dyDescent="0.35">
      <c r="A13" s="1" t="s">
        <v>9</v>
      </c>
      <c r="B13" s="82">
        <f>IF(B19-B18&gt;0,B19-B18,0)</f>
        <v>0</v>
      </c>
      <c r="C13" s="101"/>
    </row>
    <row r="14" spans="1:3" x14ac:dyDescent="0.35">
      <c r="A14" s="1" t="s">
        <v>10</v>
      </c>
      <c r="B14" s="79"/>
      <c r="C14" s="102"/>
    </row>
    <row r="15" spans="1:3" x14ac:dyDescent="0.35">
      <c r="A15" s="47" t="s">
        <v>6</v>
      </c>
      <c r="B15" s="103"/>
      <c r="C15" s="85">
        <f>SUM(B10-B12-B13+B14)</f>
        <v>0</v>
      </c>
    </row>
    <row r="16" spans="1:3" x14ac:dyDescent="0.35">
      <c r="A16" s="10"/>
      <c r="B16" s="81"/>
      <c r="C16" s="102"/>
    </row>
    <row r="17" spans="1:3" x14ac:dyDescent="0.35">
      <c r="A17" s="10" t="s">
        <v>43</v>
      </c>
      <c r="B17" s="81">
        <f>SUM(B8-B12+B14)</f>
        <v>0</v>
      </c>
      <c r="C17" s="102"/>
    </row>
    <row r="18" spans="1:3" x14ac:dyDescent="0.35">
      <c r="A18" s="10"/>
      <c r="B18" s="83">
        <f>B6*1%</f>
        <v>0</v>
      </c>
      <c r="C18" s="102"/>
    </row>
    <row r="19" spans="1:3" x14ac:dyDescent="0.35">
      <c r="A19" s="10" t="s">
        <v>73</v>
      </c>
      <c r="B19" s="80"/>
      <c r="C19" s="102"/>
    </row>
    <row r="20" spans="1:3" x14ac:dyDescent="0.35">
      <c r="A20" s="10" t="s">
        <v>10</v>
      </c>
      <c r="B20" s="80"/>
      <c r="C20" s="102"/>
    </row>
    <row r="21" spans="1:3" x14ac:dyDescent="0.35">
      <c r="A21" s="47" t="s">
        <v>7</v>
      </c>
      <c r="B21" s="103"/>
      <c r="C21" s="85">
        <f>SUM(B17-B19+B20)</f>
        <v>0</v>
      </c>
    </row>
    <row r="22" spans="1:3" x14ac:dyDescent="0.35">
      <c r="A22" s="10"/>
      <c r="B22" s="81"/>
      <c r="C22" s="101"/>
    </row>
    <row r="23" spans="1:3" x14ac:dyDescent="0.35">
      <c r="A23" s="10"/>
      <c r="B23" s="81"/>
      <c r="C23" s="101"/>
    </row>
    <row r="24" spans="1:3" x14ac:dyDescent="0.35">
      <c r="A24" s="10" t="s">
        <v>54</v>
      </c>
      <c r="B24" s="81">
        <f>B6*0.0075</f>
        <v>0</v>
      </c>
      <c r="C24" s="101"/>
    </row>
    <row r="25" spans="1:3" x14ac:dyDescent="0.35">
      <c r="A25" s="10"/>
      <c r="B25" s="81"/>
      <c r="C25" s="101"/>
    </row>
    <row r="26" spans="1:3" x14ac:dyDescent="0.35">
      <c r="A26" s="10" t="s">
        <v>11</v>
      </c>
      <c r="B26" s="80"/>
      <c r="C26" s="102"/>
    </row>
    <row r="27" spans="1:3" x14ac:dyDescent="0.35">
      <c r="A27" s="10" t="s">
        <v>10</v>
      </c>
      <c r="B27" s="80"/>
      <c r="C27" s="102"/>
    </row>
    <row r="28" spans="1:3" x14ac:dyDescent="0.35">
      <c r="A28" s="47" t="s">
        <v>50</v>
      </c>
      <c r="B28" s="103"/>
      <c r="C28" s="85">
        <f>SUM(B24-B26+B27)</f>
        <v>0</v>
      </c>
    </row>
    <row r="29" spans="1:3" x14ac:dyDescent="0.35">
      <c r="A29" s="20"/>
      <c r="B29" s="84"/>
      <c r="C29" s="104"/>
    </row>
    <row r="30" spans="1:3" x14ac:dyDescent="0.35">
      <c r="A30" s="10" t="s">
        <v>55</v>
      </c>
      <c r="B30" s="84">
        <f>B6*0.025</f>
        <v>0</v>
      </c>
      <c r="C30" s="104"/>
    </row>
    <row r="31" spans="1:3" x14ac:dyDescent="0.35">
      <c r="A31" s="20"/>
      <c r="B31" s="84"/>
      <c r="C31" s="104"/>
    </row>
    <row r="32" spans="1:3" x14ac:dyDescent="0.35">
      <c r="A32" s="10" t="s">
        <v>11</v>
      </c>
      <c r="B32" s="80"/>
      <c r="C32" s="102"/>
    </row>
    <row r="33" spans="1:3" x14ac:dyDescent="0.35">
      <c r="A33" s="10" t="s">
        <v>10</v>
      </c>
      <c r="B33" s="80"/>
      <c r="C33" s="102"/>
    </row>
    <row r="34" spans="1:3" x14ac:dyDescent="0.35">
      <c r="A34" s="47" t="s">
        <v>51</v>
      </c>
      <c r="B34" s="103"/>
      <c r="C34" s="85">
        <f>SUM(B30-B32+B33)</f>
        <v>0</v>
      </c>
    </row>
    <row r="35" spans="1:3" x14ac:dyDescent="0.35">
      <c r="A35" s="20"/>
      <c r="B35" s="84"/>
      <c r="C35" s="104"/>
    </row>
    <row r="36" spans="1:3" x14ac:dyDescent="0.35">
      <c r="A36" s="64" t="s">
        <v>53</v>
      </c>
      <c r="B36" s="84"/>
      <c r="C36" s="104"/>
    </row>
    <row r="37" spans="1:3" x14ac:dyDescent="0.35">
      <c r="A37" s="64" t="s">
        <v>52</v>
      </c>
      <c r="B37" s="84"/>
      <c r="C37" s="104"/>
    </row>
    <row r="38" spans="1:3" ht="15" thickBot="1" x14ac:dyDescent="0.4">
      <c r="A38" s="12"/>
      <c r="B38" s="105"/>
      <c r="C38" s="106"/>
    </row>
    <row r="39" spans="1:3" x14ac:dyDescent="0.35">
      <c r="C39" s="3"/>
    </row>
    <row r="40" spans="1:3" x14ac:dyDescent="0.35">
      <c r="C40" s="3"/>
    </row>
    <row r="41" spans="1:3" x14ac:dyDescent="0.35">
      <c r="C41" s="3"/>
    </row>
    <row r="42" spans="1:3" x14ac:dyDescent="0.35">
      <c r="C42" s="3"/>
    </row>
    <row r="43" spans="1:3" x14ac:dyDescent="0.35">
      <c r="C43" s="3"/>
    </row>
  </sheetData>
  <sheetProtection sheet="1" objects="1" scenarios="1"/>
  <phoneticPr fontId="0" type="noConversion"/>
  <conditionalFormatting sqref="B13">
    <cfRule type="cellIs" dxfId="10" priority="1" stopIfTrue="1" operator="greater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zoomScale="120" zoomScaleNormal="120" workbookViewId="0"/>
  </sheetViews>
  <sheetFormatPr defaultColWidth="8.90625" defaultRowHeight="14.5" x14ac:dyDescent="0.35"/>
  <cols>
    <col min="1" max="1" width="55.6328125" style="2" customWidth="1"/>
    <col min="2" max="2" width="15.08984375" style="6" bestFit="1" customWidth="1"/>
    <col min="3" max="3" width="20.90625" style="2" customWidth="1"/>
    <col min="4" max="16384" width="8.90625" style="2"/>
  </cols>
  <sheetData>
    <row r="1" spans="1:3" x14ac:dyDescent="0.35">
      <c r="A1" s="7"/>
      <c r="B1" s="96"/>
      <c r="C1" s="97"/>
    </row>
    <row r="2" spans="1:3" x14ac:dyDescent="0.35">
      <c r="A2" s="50" t="s">
        <v>64</v>
      </c>
      <c r="B2" s="81"/>
      <c r="C2" s="98"/>
    </row>
    <row r="3" spans="1:3" x14ac:dyDescent="0.35">
      <c r="A3" s="9" t="s">
        <v>62</v>
      </c>
      <c r="B3" s="81"/>
      <c r="C3" s="98"/>
    </row>
    <row r="4" spans="1:3" x14ac:dyDescent="0.35">
      <c r="A4" s="66" t="s">
        <v>75</v>
      </c>
      <c r="B4" s="81"/>
      <c r="C4" s="98"/>
    </row>
    <row r="5" spans="1:3" x14ac:dyDescent="0.35">
      <c r="A5" s="10"/>
      <c r="B5" s="99"/>
      <c r="C5" s="98"/>
    </row>
    <row r="6" spans="1:3" x14ac:dyDescent="0.35">
      <c r="A6" s="9" t="s">
        <v>1</v>
      </c>
      <c r="B6" s="68"/>
      <c r="C6" s="100" t="s">
        <v>2</v>
      </c>
    </row>
    <row r="7" spans="1:3" x14ac:dyDescent="0.35">
      <c r="A7" s="10"/>
      <c r="B7" s="81"/>
      <c r="C7" s="100" t="s">
        <v>3</v>
      </c>
    </row>
    <row r="8" spans="1:3" x14ac:dyDescent="0.35">
      <c r="A8" s="10" t="s">
        <v>21</v>
      </c>
      <c r="B8" s="81">
        <f>SUM(B6*0.0075)</f>
        <v>0</v>
      </c>
      <c r="C8" s="101"/>
    </row>
    <row r="9" spans="1:3" x14ac:dyDescent="0.35">
      <c r="A9" s="10"/>
      <c r="B9" s="81"/>
      <c r="C9" s="101"/>
    </row>
    <row r="10" spans="1:3" x14ac:dyDescent="0.35">
      <c r="A10" s="1" t="s">
        <v>44</v>
      </c>
      <c r="B10" s="81">
        <f>B6*0.00375</f>
        <v>0</v>
      </c>
      <c r="C10" s="101"/>
    </row>
    <row r="11" spans="1:3" x14ac:dyDescent="0.35">
      <c r="A11" s="10"/>
      <c r="B11" s="81"/>
      <c r="C11" s="101"/>
    </row>
    <row r="12" spans="1:3" x14ac:dyDescent="0.35">
      <c r="A12" s="1" t="s">
        <v>72</v>
      </c>
      <c r="B12" s="79"/>
      <c r="C12" s="101"/>
    </row>
    <row r="13" spans="1:3" x14ac:dyDescent="0.35">
      <c r="A13" s="1" t="s">
        <v>9</v>
      </c>
      <c r="B13" s="82">
        <f>IF(B19-B18&gt;0,B19-B18,0)</f>
        <v>0</v>
      </c>
      <c r="C13" s="101"/>
    </row>
    <row r="14" spans="1:3" x14ac:dyDescent="0.35">
      <c r="A14" s="1" t="s">
        <v>10</v>
      </c>
      <c r="B14" s="79"/>
      <c r="C14" s="102"/>
    </row>
    <row r="15" spans="1:3" x14ac:dyDescent="0.35">
      <c r="A15" s="47" t="s">
        <v>6</v>
      </c>
      <c r="B15" s="103"/>
      <c r="C15" s="85">
        <f>SUM(B10-B12-B13+B14)</f>
        <v>0</v>
      </c>
    </row>
    <row r="16" spans="1:3" x14ac:dyDescent="0.35">
      <c r="A16" s="10"/>
      <c r="B16" s="81"/>
      <c r="C16" s="102"/>
    </row>
    <row r="17" spans="1:3" x14ac:dyDescent="0.35">
      <c r="A17" s="10" t="s">
        <v>45</v>
      </c>
      <c r="B17" s="81">
        <f>SUM(B8-B12+B14)</f>
        <v>0</v>
      </c>
      <c r="C17" s="102"/>
    </row>
    <row r="18" spans="1:3" x14ac:dyDescent="0.35">
      <c r="A18" s="10"/>
      <c r="B18" s="83">
        <f>B6*0.75%</f>
        <v>0</v>
      </c>
      <c r="C18" s="102"/>
    </row>
    <row r="19" spans="1:3" x14ac:dyDescent="0.35">
      <c r="A19" s="10" t="s">
        <v>73</v>
      </c>
      <c r="B19" s="80"/>
      <c r="C19" s="102"/>
    </row>
    <row r="20" spans="1:3" x14ac:dyDescent="0.35">
      <c r="A20" s="10" t="s">
        <v>10</v>
      </c>
      <c r="B20" s="80"/>
      <c r="C20" s="102"/>
    </row>
    <row r="21" spans="1:3" x14ac:dyDescent="0.35">
      <c r="A21" s="47" t="s">
        <v>7</v>
      </c>
      <c r="B21" s="103"/>
      <c r="C21" s="85">
        <f>SUM(B17-B19+B20)</f>
        <v>0</v>
      </c>
    </row>
    <row r="22" spans="1:3" x14ac:dyDescent="0.35">
      <c r="A22" s="10"/>
      <c r="B22" s="81"/>
      <c r="C22" s="101"/>
    </row>
    <row r="23" spans="1:3" x14ac:dyDescent="0.35">
      <c r="A23" s="10"/>
      <c r="B23" s="81"/>
      <c r="C23" s="101"/>
    </row>
    <row r="24" spans="1:3" ht="15" thickBot="1" x14ac:dyDescent="0.4">
      <c r="A24" s="12"/>
      <c r="B24" s="105"/>
      <c r="C24" s="106"/>
    </row>
    <row r="25" spans="1:3" x14ac:dyDescent="0.35">
      <c r="C25" s="3"/>
    </row>
    <row r="26" spans="1:3" x14ac:dyDescent="0.35">
      <c r="C26" s="3"/>
    </row>
    <row r="27" spans="1:3" x14ac:dyDescent="0.35">
      <c r="C27" s="3"/>
    </row>
    <row r="28" spans="1:3" x14ac:dyDescent="0.35">
      <c r="C28" s="3"/>
    </row>
    <row r="29" spans="1:3" x14ac:dyDescent="0.35">
      <c r="C29" s="3"/>
    </row>
  </sheetData>
  <sheetProtection sheet="1" objects="1" scenarios="1"/>
  <conditionalFormatting sqref="B13">
    <cfRule type="cellIs" dxfId="9" priority="1" stopIfTrue="1" operator="greater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="120" zoomScaleNormal="120" workbookViewId="0"/>
  </sheetViews>
  <sheetFormatPr defaultColWidth="8.90625" defaultRowHeight="14.5" x14ac:dyDescent="0.35"/>
  <cols>
    <col min="1" max="1" width="55.6328125" style="2" customWidth="1"/>
    <col min="2" max="2" width="15.08984375" style="6" bestFit="1" customWidth="1"/>
    <col min="3" max="3" width="20.90625" style="2" customWidth="1"/>
    <col min="4" max="16384" width="8.90625" style="2"/>
  </cols>
  <sheetData>
    <row r="1" spans="1:3" x14ac:dyDescent="0.35">
      <c r="A1" s="7"/>
      <c r="B1" s="96"/>
      <c r="C1" s="97"/>
    </row>
    <row r="2" spans="1:3" x14ac:dyDescent="0.35">
      <c r="A2" s="50" t="s">
        <v>65</v>
      </c>
      <c r="B2" s="81"/>
      <c r="C2" s="98"/>
    </row>
    <row r="3" spans="1:3" x14ac:dyDescent="0.35">
      <c r="A3" s="9" t="s">
        <v>62</v>
      </c>
      <c r="B3" s="81"/>
      <c r="C3" s="98"/>
    </row>
    <row r="4" spans="1:3" x14ac:dyDescent="0.35">
      <c r="A4" s="66" t="s">
        <v>75</v>
      </c>
      <c r="B4" s="81"/>
      <c r="C4" s="98"/>
    </row>
    <row r="5" spans="1:3" x14ac:dyDescent="0.35">
      <c r="A5" s="10"/>
      <c r="B5" s="99"/>
      <c r="C5" s="98"/>
    </row>
    <row r="6" spans="1:3" x14ac:dyDescent="0.35">
      <c r="A6" s="9" t="s">
        <v>1</v>
      </c>
      <c r="B6" s="68"/>
      <c r="C6" s="100" t="s">
        <v>2</v>
      </c>
    </row>
    <row r="7" spans="1:3" x14ac:dyDescent="0.35">
      <c r="A7" s="10"/>
      <c r="B7" s="81"/>
      <c r="C7" s="100" t="s">
        <v>3</v>
      </c>
    </row>
    <row r="8" spans="1:3" x14ac:dyDescent="0.35">
      <c r="A8" s="10" t="s">
        <v>4</v>
      </c>
      <c r="B8" s="81">
        <f>SUM(B6*0.025)</f>
        <v>0</v>
      </c>
      <c r="C8" s="101"/>
    </row>
    <row r="9" spans="1:3" x14ac:dyDescent="0.35">
      <c r="A9" s="10"/>
      <c r="B9" s="81"/>
      <c r="C9" s="101"/>
    </row>
    <row r="10" spans="1:3" x14ac:dyDescent="0.35">
      <c r="A10" s="1" t="s">
        <v>42</v>
      </c>
      <c r="B10" s="81">
        <f>B6*0.0075</f>
        <v>0</v>
      </c>
      <c r="C10" s="101"/>
    </row>
    <row r="11" spans="1:3" x14ac:dyDescent="0.35">
      <c r="A11" s="10"/>
      <c r="B11" s="81"/>
      <c r="C11" s="101"/>
    </row>
    <row r="12" spans="1:3" x14ac:dyDescent="0.35">
      <c r="A12" s="1" t="s">
        <v>72</v>
      </c>
      <c r="B12" s="79"/>
      <c r="C12" s="101"/>
    </row>
    <row r="13" spans="1:3" x14ac:dyDescent="0.35">
      <c r="A13" s="1" t="s">
        <v>9</v>
      </c>
      <c r="B13" s="82">
        <f>IF(B19-B18&gt;0,B19-B18,0)</f>
        <v>0</v>
      </c>
      <c r="C13" s="101"/>
    </row>
    <row r="14" spans="1:3" x14ac:dyDescent="0.35">
      <c r="A14" s="1" t="s">
        <v>10</v>
      </c>
      <c r="B14" s="79"/>
      <c r="C14" s="102"/>
    </row>
    <row r="15" spans="1:3" x14ac:dyDescent="0.35">
      <c r="A15" s="47" t="s">
        <v>6</v>
      </c>
      <c r="B15" s="103"/>
      <c r="C15" s="85">
        <f>SUM(B10-B12-B13+B14)</f>
        <v>0</v>
      </c>
    </row>
    <row r="16" spans="1:3" x14ac:dyDescent="0.35">
      <c r="A16" s="10"/>
      <c r="B16" s="81"/>
      <c r="C16" s="102"/>
    </row>
    <row r="17" spans="1:3" x14ac:dyDescent="0.35">
      <c r="A17" s="10" t="s">
        <v>43</v>
      </c>
      <c r="B17" s="81">
        <f>SUM(B8-B12+B14)</f>
        <v>0</v>
      </c>
      <c r="C17" s="102"/>
    </row>
    <row r="18" spans="1:3" x14ac:dyDescent="0.35">
      <c r="A18" s="10"/>
      <c r="B18" s="83">
        <f>B6*0.0175</f>
        <v>0</v>
      </c>
      <c r="C18" s="102"/>
    </row>
    <row r="19" spans="1:3" x14ac:dyDescent="0.35">
      <c r="A19" s="10" t="s">
        <v>73</v>
      </c>
      <c r="B19" s="80"/>
      <c r="C19" s="102"/>
    </row>
    <row r="20" spans="1:3" x14ac:dyDescent="0.35">
      <c r="A20" s="10" t="s">
        <v>10</v>
      </c>
      <c r="B20" s="80"/>
      <c r="C20" s="102"/>
    </row>
    <row r="21" spans="1:3" x14ac:dyDescent="0.35">
      <c r="A21" s="47" t="s">
        <v>7</v>
      </c>
      <c r="B21" s="103"/>
      <c r="C21" s="85">
        <f>SUM(B17-B19+B20)</f>
        <v>0</v>
      </c>
    </row>
    <row r="22" spans="1:3" x14ac:dyDescent="0.35">
      <c r="A22" s="10"/>
      <c r="B22" s="81"/>
      <c r="C22" s="101"/>
    </row>
    <row r="23" spans="1:3" x14ac:dyDescent="0.35">
      <c r="A23" s="10"/>
      <c r="B23" s="81"/>
      <c r="C23" s="101"/>
    </row>
    <row r="24" spans="1:3" ht="15" thickBot="1" x14ac:dyDescent="0.4">
      <c r="A24" s="12"/>
      <c r="B24" s="105"/>
      <c r="C24" s="106"/>
    </row>
    <row r="25" spans="1:3" x14ac:dyDescent="0.35">
      <c r="C25" s="3"/>
    </row>
    <row r="26" spans="1:3" x14ac:dyDescent="0.35">
      <c r="C26" s="3"/>
    </row>
    <row r="27" spans="1:3" x14ac:dyDescent="0.35">
      <c r="C27" s="3"/>
    </row>
    <row r="28" spans="1:3" x14ac:dyDescent="0.35">
      <c r="C28" s="3"/>
    </row>
    <row r="29" spans="1:3" x14ac:dyDescent="0.35">
      <c r="C29" s="3"/>
    </row>
  </sheetData>
  <sheetProtection sheet="1" objects="1" scenarios="1"/>
  <conditionalFormatting sqref="B13">
    <cfRule type="cellIs" dxfId="8" priority="1" stopIfTrue="1" operator="greater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="120" zoomScaleNormal="120" workbookViewId="0"/>
  </sheetViews>
  <sheetFormatPr defaultColWidth="8.90625" defaultRowHeight="14.5" x14ac:dyDescent="0.35"/>
  <cols>
    <col min="1" max="1" width="55.6328125" style="2" customWidth="1"/>
    <col min="2" max="2" width="15.08984375" style="6" bestFit="1" customWidth="1"/>
    <col min="3" max="3" width="20.90625" style="2" customWidth="1"/>
    <col min="4" max="16384" width="8.90625" style="2"/>
  </cols>
  <sheetData>
    <row r="1" spans="1:3" x14ac:dyDescent="0.35">
      <c r="A1" s="7"/>
      <c r="B1" s="96"/>
      <c r="C1" s="97"/>
    </row>
    <row r="2" spans="1:3" x14ac:dyDescent="0.35">
      <c r="A2" s="50" t="s">
        <v>66</v>
      </c>
      <c r="B2" s="81"/>
      <c r="C2" s="98"/>
    </row>
    <row r="3" spans="1:3" x14ac:dyDescent="0.35">
      <c r="A3" s="9" t="s">
        <v>62</v>
      </c>
      <c r="B3" s="81"/>
      <c r="C3" s="98"/>
    </row>
    <row r="4" spans="1:3" x14ac:dyDescent="0.35">
      <c r="A4" s="66" t="s">
        <v>75</v>
      </c>
      <c r="B4" s="81"/>
      <c r="C4" s="98"/>
    </row>
    <row r="5" spans="1:3" x14ac:dyDescent="0.35">
      <c r="A5" s="10"/>
      <c r="B5" s="99"/>
      <c r="C5" s="98"/>
    </row>
    <row r="6" spans="1:3" x14ac:dyDescent="0.35">
      <c r="A6" s="9" t="s">
        <v>1</v>
      </c>
      <c r="B6" s="68"/>
      <c r="C6" s="100" t="s">
        <v>2</v>
      </c>
    </row>
    <row r="7" spans="1:3" x14ac:dyDescent="0.35">
      <c r="A7" s="10"/>
      <c r="B7" s="81"/>
      <c r="C7" s="100" t="s">
        <v>3</v>
      </c>
    </row>
    <row r="8" spans="1:3" x14ac:dyDescent="0.35">
      <c r="A8" s="10" t="s">
        <v>37</v>
      </c>
      <c r="B8" s="81">
        <f>SUM(B6*0.005)</f>
        <v>0</v>
      </c>
      <c r="C8" s="101"/>
    </row>
    <row r="9" spans="1:3" x14ac:dyDescent="0.35">
      <c r="A9" s="10"/>
      <c r="B9" s="81"/>
      <c r="C9" s="101"/>
    </row>
    <row r="10" spans="1:3" x14ac:dyDescent="0.35">
      <c r="A10" s="1" t="s">
        <v>38</v>
      </c>
      <c r="B10" s="81">
        <f>B6*0.001</f>
        <v>0</v>
      </c>
      <c r="C10" s="101"/>
    </row>
    <row r="11" spans="1:3" x14ac:dyDescent="0.35">
      <c r="A11" s="10"/>
      <c r="B11" s="81"/>
      <c r="C11" s="101"/>
    </row>
    <row r="12" spans="1:3" x14ac:dyDescent="0.35">
      <c r="A12" s="1" t="s">
        <v>72</v>
      </c>
      <c r="B12" s="79"/>
      <c r="C12" s="101"/>
    </row>
    <row r="13" spans="1:3" x14ac:dyDescent="0.35">
      <c r="A13" s="1" t="s">
        <v>9</v>
      </c>
      <c r="B13" s="82">
        <f>IF(B19-B18&gt;0,B19-B18,0)</f>
        <v>0</v>
      </c>
      <c r="C13" s="101"/>
    </row>
    <row r="14" spans="1:3" x14ac:dyDescent="0.35">
      <c r="A14" s="1" t="s">
        <v>10</v>
      </c>
      <c r="B14" s="79"/>
      <c r="C14" s="102"/>
    </row>
    <row r="15" spans="1:3" x14ac:dyDescent="0.35">
      <c r="A15" s="47" t="s">
        <v>6</v>
      </c>
      <c r="B15" s="103"/>
      <c r="C15" s="85">
        <f>SUM(B10-B12-B13+B14)</f>
        <v>0</v>
      </c>
    </row>
    <row r="16" spans="1:3" x14ac:dyDescent="0.35">
      <c r="A16" s="10"/>
      <c r="B16" s="81"/>
      <c r="C16" s="102"/>
    </row>
    <row r="17" spans="1:3" x14ac:dyDescent="0.35">
      <c r="A17" s="10" t="s">
        <v>39</v>
      </c>
      <c r="B17" s="81">
        <f>SUM(B8-B12+B14)</f>
        <v>0</v>
      </c>
      <c r="C17" s="102"/>
    </row>
    <row r="18" spans="1:3" x14ac:dyDescent="0.35">
      <c r="A18" s="10"/>
      <c r="B18" s="83">
        <f>B6*0.004</f>
        <v>0</v>
      </c>
      <c r="C18" s="102"/>
    </row>
    <row r="19" spans="1:3" x14ac:dyDescent="0.35">
      <c r="A19" s="10" t="s">
        <v>73</v>
      </c>
      <c r="B19" s="80"/>
      <c r="C19" s="102"/>
    </row>
    <row r="20" spans="1:3" x14ac:dyDescent="0.35">
      <c r="A20" s="10" t="s">
        <v>10</v>
      </c>
      <c r="B20" s="80"/>
      <c r="C20" s="102"/>
    </row>
    <row r="21" spans="1:3" x14ac:dyDescent="0.35">
      <c r="A21" s="47" t="s">
        <v>7</v>
      </c>
      <c r="B21" s="103"/>
      <c r="C21" s="85">
        <f>SUM(B17-B19+B20)</f>
        <v>0</v>
      </c>
    </row>
    <row r="22" spans="1:3" x14ac:dyDescent="0.35">
      <c r="A22" s="10"/>
      <c r="B22" s="81"/>
      <c r="C22" s="101"/>
    </row>
    <row r="23" spans="1:3" x14ac:dyDescent="0.35">
      <c r="A23" s="10"/>
      <c r="B23" s="81"/>
      <c r="C23" s="101"/>
    </row>
    <row r="24" spans="1:3" ht="15" thickBot="1" x14ac:dyDescent="0.4">
      <c r="A24" s="12"/>
      <c r="B24" s="105"/>
      <c r="C24" s="106"/>
    </row>
    <row r="25" spans="1:3" x14ac:dyDescent="0.35">
      <c r="C25" s="3"/>
    </row>
    <row r="26" spans="1:3" x14ac:dyDescent="0.35">
      <c r="C26" s="3"/>
    </row>
    <row r="27" spans="1:3" x14ac:dyDescent="0.35">
      <c r="C27" s="3"/>
    </row>
    <row r="28" spans="1:3" x14ac:dyDescent="0.35">
      <c r="C28" s="3"/>
    </row>
    <row r="29" spans="1:3" x14ac:dyDescent="0.35">
      <c r="C29" s="3"/>
    </row>
  </sheetData>
  <sheetProtection sheet="1" objects="1" scenarios="1"/>
  <conditionalFormatting sqref="B13">
    <cfRule type="cellIs" dxfId="7" priority="1" stopIfTrue="1" operator="greater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="120" zoomScaleNormal="120" workbookViewId="0"/>
  </sheetViews>
  <sheetFormatPr defaultColWidth="8.90625" defaultRowHeight="14.5" x14ac:dyDescent="0.35"/>
  <cols>
    <col min="1" max="1" width="55.6328125" style="2" customWidth="1"/>
    <col min="2" max="2" width="15.08984375" style="6" bestFit="1" customWidth="1"/>
    <col min="3" max="3" width="20.90625" style="2" customWidth="1"/>
    <col min="4" max="16384" width="8.90625" style="2"/>
  </cols>
  <sheetData>
    <row r="1" spans="1:3" x14ac:dyDescent="0.35">
      <c r="A1" s="7"/>
      <c r="B1" s="96"/>
      <c r="C1" s="97"/>
    </row>
    <row r="2" spans="1:3" x14ac:dyDescent="0.35">
      <c r="A2" s="50" t="s">
        <v>67</v>
      </c>
      <c r="B2" s="81"/>
      <c r="C2" s="98"/>
    </row>
    <row r="3" spans="1:3" x14ac:dyDescent="0.35">
      <c r="A3" s="9" t="s">
        <v>62</v>
      </c>
      <c r="B3" s="81"/>
      <c r="C3" s="98"/>
    </row>
    <row r="4" spans="1:3" x14ac:dyDescent="0.35">
      <c r="A4" s="66" t="s">
        <v>75</v>
      </c>
      <c r="B4" s="81"/>
      <c r="C4" s="98"/>
    </row>
    <row r="5" spans="1:3" x14ac:dyDescent="0.35">
      <c r="A5" s="10"/>
      <c r="B5" s="99"/>
      <c r="C5" s="98"/>
    </row>
    <row r="6" spans="1:3" x14ac:dyDescent="0.35">
      <c r="A6" s="9" t="s">
        <v>1</v>
      </c>
      <c r="B6" s="68"/>
      <c r="C6" s="100" t="s">
        <v>2</v>
      </c>
    </row>
    <row r="7" spans="1:3" x14ac:dyDescent="0.35">
      <c r="A7" s="10"/>
      <c r="B7" s="81"/>
      <c r="C7" s="100" t="s">
        <v>3</v>
      </c>
    </row>
    <row r="8" spans="1:3" x14ac:dyDescent="0.35">
      <c r="A8" s="10" t="s">
        <v>4</v>
      </c>
      <c r="B8" s="81">
        <f>SUM(B6*0.025)</f>
        <v>0</v>
      </c>
      <c r="C8" s="101"/>
    </row>
    <row r="9" spans="1:3" x14ac:dyDescent="0.35">
      <c r="A9" s="10"/>
      <c r="B9" s="81"/>
      <c r="C9" s="101"/>
    </row>
    <row r="10" spans="1:3" x14ac:dyDescent="0.35">
      <c r="A10" s="1" t="s">
        <v>35</v>
      </c>
      <c r="B10" s="81">
        <f>B6*0.0025</f>
        <v>0</v>
      </c>
      <c r="C10" s="101"/>
    </row>
    <row r="11" spans="1:3" x14ac:dyDescent="0.35">
      <c r="A11" s="10"/>
      <c r="B11" s="81"/>
      <c r="C11" s="101"/>
    </row>
    <row r="12" spans="1:3" x14ac:dyDescent="0.35">
      <c r="A12" s="1" t="s">
        <v>72</v>
      </c>
      <c r="B12" s="79"/>
      <c r="C12" s="101"/>
    </row>
    <row r="13" spans="1:3" x14ac:dyDescent="0.35">
      <c r="A13" s="1" t="s">
        <v>9</v>
      </c>
      <c r="B13" s="82">
        <f>IF(B19-B18&gt;0,B19-B18,0)</f>
        <v>0</v>
      </c>
      <c r="C13" s="101"/>
    </row>
    <row r="14" spans="1:3" x14ac:dyDescent="0.35">
      <c r="A14" s="1" t="s">
        <v>10</v>
      </c>
      <c r="B14" s="79"/>
      <c r="C14" s="102"/>
    </row>
    <row r="15" spans="1:3" x14ac:dyDescent="0.35">
      <c r="A15" s="47" t="s">
        <v>6</v>
      </c>
      <c r="B15" s="103"/>
      <c r="C15" s="85">
        <f>SUM(B10-B12-B13+B14)</f>
        <v>0</v>
      </c>
    </row>
    <row r="16" spans="1:3" x14ac:dyDescent="0.35">
      <c r="A16" s="10"/>
      <c r="B16" s="81"/>
      <c r="C16" s="102"/>
    </row>
    <row r="17" spans="1:3" x14ac:dyDescent="0.35">
      <c r="A17" s="10" t="s">
        <v>36</v>
      </c>
      <c r="B17" s="81">
        <f>SUM(B8-B12+B14)</f>
        <v>0</v>
      </c>
      <c r="C17" s="102"/>
    </row>
    <row r="18" spans="1:3" x14ac:dyDescent="0.35">
      <c r="A18" s="10"/>
      <c r="B18" s="83">
        <f>B6*0.0225</f>
        <v>0</v>
      </c>
      <c r="C18" s="102"/>
    </row>
    <row r="19" spans="1:3" x14ac:dyDescent="0.35">
      <c r="A19" s="10" t="s">
        <v>73</v>
      </c>
      <c r="B19" s="80"/>
      <c r="C19" s="102"/>
    </row>
    <row r="20" spans="1:3" x14ac:dyDescent="0.35">
      <c r="A20" s="10" t="s">
        <v>10</v>
      </c>
      <c r="B20" s="80"/>
      <c r="C20" s="102"/>
    </row>
    <row r="21" spans="1:3" x14ac:dyDescent="0.35">
      <c r="A21" s="47" t="s">
        <v>7</v>
      </c>
      <c r="B21" s="103"/>
      <c r="C21" s="85">
        <f>SUM(B17-B19+B20)</f>
        <v>0</v>
      </c>
    </row>
    <row r="22" spans="1:3" x14ac:dyDescent="0.35">
      <c r="A22" s="10"/>
      <c r="B22" s="81"/>
      <c r="C22" s="101"/>
    </row>
    <row r="23" spans="1:3" x14ac:dyDescent="0.35">
      <c r="A23" s="10"/>
      <c r="B23" s="81"/>
      <c r="C23" s="101"/>
    </row>
    <row r="24" spans="1:3" ht="15" thickBot="1" x14ac:dyDescent="0.4">
      <c r="A24" s="12"/>
      <c r="B24" s="105"/>
      <c r="C24" s="106"/>
    </row>
    <row r="25" spans="1:3" x14ac:dyDescent="0.35">
      <c r="C25" s="3"/>
    </row>
    <row r="26" spans="1:3" x14ac:dyDescent="0.35">
      <c r="C26" s="3"/>
    </row>
    <row r="27" spans="1:3" x14ac:dyDescent="0.35">
      <c r="C27" s="3"/>
    </row>
    <row r="28" spans="1:3" x14ac:dyDescent="0.35">
      <c r="C28" s="3"/>
    </row>
    <row r="29" spans="1:3" x14ac:dyDescent="0.35">
      <c r="C29" s="3"/>
    </row>
  </sheetData>
  <sheetProtection sheet="1" objects="1" scenarios="1"/>
  <conditionalFormatting sqref="B13">
    <cfRule type="cellIs" dxfId="6" priority="1" stopIfTrue="1" operator="greater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zoomScale="120" zoomScaleNormal="120" workbookViewId="0"/>
  </sheetViews>
  <sheetFormatPr defaultColWidth="8.90625" defaultRowHeight="14.5" x14ac:dyDescent="0.35"/>
  <cols>
    <col min="1" max="1" width="66.36328125" style="44" customWidth="1"/>
    <col min="2" max="2" width="15" style="45" customWidth="1"/>
    <col min="3" max="3" width="15.54296875" style="46" customWidth="1"/>
    <col min="4" max="4" width="8.90625" style="27"/>
    <col min="5" max="16384" width="8.90625" style="44"/>
  </cols>
  <sheetData>
    <row r="1" spans="1:3" x14ac:dyDescent="0.35">
      <c r="A1" s="24"/>
      <c r="B1" s="25"/>
      <c r="C1" s="26"/>
    </row>
    <row r="2" spans="1:3" x14ac:dyDescent="0.35">
      <c r="A2" s="51" t="s">
        <v>68</v>
      </c>
      <c r="B2" s="28"/>
      <c r="C2" s="29"/>
    </row>
    <row r="3" spans="1:3" x14ac:dyDescent="0.35">
      <c r="A3" s="30" t="s">
        <v>62</v>
      </c>
      <c r="B3" s="28"/>
      <c r="C3" s="29"/>
    </row>
    <row r="4" spans="1:3" x14ac:dyDescent="0.35">
      <c r="A4" s="66" t="s">
        <v>75</v>
      </c>
      <c r="B4" s="31"/>
      <c r="C4" s="29"/>
    </row>
    <row r="5" spans="1:3" x14ac:dyDescent="0.35">
      <c r="A5" s="32"/>
      <c r="B5" s="28"/>
      <c r="C5" s="33" t="s">
        <v>2</v>
      </c>
    </row>
    <row r="6" spans="1:3" x14ac:dyDescent="0.35">
      <c r="A6" s="34" t="s">
        <v>1</v>
      </c>
      <c r="B6" s="68"/>
      <c r="C6" s="33" t="s">
        <v>3</v>
      </c>
    </row>
    <row r="7" spans="1:3" x14ac:dyDescent="0.35">
      <c r="A7" s="35"/>
      <c r="B7" s="28"/>
      <c r="C7" s="29"/>
    </row>
    <row r="8" spans="1:3" s="27" customFormat="1" x14ac:dyDescent="0.35">
      <c r="A8" s="32" t="s">
        <v>21</v>
      </c>
      <c r="B8" s="28">
        <f>SUM(B6*0.0075)</f>
        <v>0</v>
      </c>
      <c r="C8" s="36"/>
    </row>
    <row r="9" spans="1:3" s="27" customFormat="1" x14ac:dyDescent="0.35">
      <c r="A9" s="32"/>
      <c r="B9" s="28"/>
      <c r="C9" s="36"/>
    </row>
    <row r="10" spans="1:3" s="27" customFormat="1" x14ac:dyDescent="0.35">
      <c r="A10" s="32" t="s">
        <v>24</v>
      </c>
      <c r="B10" s="28">
        <f>B6*0.0025</f>
        <v>0</v>
      </c>
      <c r="C10" s="36"/>
    </row>
    <row r="11" spans="1:3" s="27" customFormat="1" x14ac:dyDescent="0.35">
      <c r="A11" s="32" t="s">
        <v>58</v>
      </c>
      <c r="B11" s="28">
        <f>B6*0.001875</f>
        <v>0</v>
      </c>
      <c r="C11" s="36"/>
    </row>
    <row r="12" spans="1:3" s="27" customFormat="1" x14ac:dyDescent="0.35">
      <c r="A12" s="32"/>
      <c r="B12" s="28"/>
      <c r="C12" s="36"/>
    </row>
    <row r="13" spans="1:3" s="27" customFormat="1" x14ac:dyDescent="0.35">
      <c r="A13" s="32" t="s">
        <v>72</v>
      </c>
      <c r="B13" s="69"/>
      <c r="C13" s="36"/>
    </row>
    <row r="14" spans="1:3" s="27" customFormat="1" x14ac:dyDescent="0.35">
      <c r="A14" s="32" t="s">
        <v>9</v>
      </c>
      <c r="B14" s="37">
        <f>IF(B20-B19&gt;0,B20-B19,0)</f>
        <v>0</v>
      </c>
      <c r="C14" s="36"/>
    </row>
    <row r="15" spans="1:3" s="27" customFormat="1" x14ac:dyDescent="0.35">
      <c r="A15" s="32" t="s">
        <v>10</v>
      </c>
      <c r="B15" s="69"/>
      <c r="C15" s="38"/>
    </row>
    <row r="16" spans="1:3" s="27" customFormat="1" x14ac:dyDescent="0.35">
      <c r="A16" s="62" t="s">
        <v>6</v>
      </c>
      <c r="B16" s="53"/>
      <c r="C16" s="63">
        <f>SUM(B10+B11-B13-B14+B15)</f>
        <v>0</v>
      </c>
    </row>
    <row r="17" spans="1:3" s="27" customFormat="1" x14ac:dyDescent="0.35">
      <c r="A17" s="32"/>
      <c r="B17" s="28"/>
      <c r="C17" s="38"/>
    </row>
    <row r="18" spans="1:3" s="27" customFormat="1" x14ac:dyDescent="0.35">
      <c r="A18" s="32" t="s">
        <v>25</v>
      </c>
      <c r="B18" s="28">
        <f>SUM(B8-B13+B15)</f>
        <v>0</v>
      </c>
      <c r="C18" s="38"/>
    </row>
    <row r="19" spans="1:3" s="27" customFormat="1" x14ac:dyDescent="0.35">
      <c r="A19" s="32"/>
      <c r="B19" s="39">
        <f>B6*0.3125%</f>
        <v>0</v>
      </c>
      <c r="C19" s="38"/>
    </row>
    <row r="20" spans="1:3" s="27" customFormat="1" x14ac:dyDescent="0.35">
      <c r="A20" s="32" t="s">
        <v>73</v>
      </c>
      <c r="B20" s="77"/>
      <c r="C20" s="38"/>
    </row>
    <row r="21" spans="1:3" s="27" customFormat="1" x14ac:dyDescent="0.35">
      <c r="A21" s="32" t="s">
        <v>10</v>
      </c>
      <c r="B21" s="77"/>
      <c r="C21" s="38"/>
    </row>
    <row r="22" spans="1:3" s="27" customFormat="1" x14ac:dyDescent="0.35">
      <c r="A22" s="62" t="s">
        <v>7</v>
      </c>
      <c r="B22" s="53"/>
      <c r="C22" s="63">
        <f>SUM(B18-B20+B21)</f>
        <v>0</v>
      </c>
    </row>
    <row r="23" spans="1:3" s="27" customFormat="1" x14ac:dyDescent="0.35">
      <c r="A23" s="58"/>
      <c r="B23" s="56"/>
      <c r="C23" s="59"/>
    </row>
    <row r="24" spans="1:3" s="27" customFormat="1" x14ac:dyDescent="0.35">
      <c r="A24" s="32" t="s">
        <v>30</v>
      </c>
      <c r="B24" s="28">
        <f>SUM(B6*0.00375)</f>
        <v>0</v>
      </c>
      <c r="C24" s="59"/>
    </row>
    <row r="25" spans="1:3" s="27" customFormat="1" x14ac:dyDescent="0.35">
      <c r="A25" s="35"/>
      <c r="B25" s="28"/>
      <c r="C25" s="40"/>
    </row>
    <row r="26" spans="1:3" s="27" customFormat="1" x14ac:dyDescent="0.35">
      <c r="A26" s="35" t="s">
        <v>31</v>
      </c>
      <c r="B26" s="28">
        <f>B6*0.00125</f>
        <v>0</v>
      </c>
      <c r="C26" s="40"/>
    </row>
    <row r="27" spans="1:3" s="27" customFormat="1" x14ac:dyDescent="0.35">
      <c r="A27" s="35"/>
      <c r="B27" s="28"/>
      <c r="C27" s="40"/>
    </row>
    <row r="28" spans="1:3" s="27" customFormat="1" x14ac:dyDescent="0.35">
      <c r="A28" s="35" t="s">
        <v>11</v>
      </c>
      <c r="B28" s="77"/>
      <c r="C28" s="40"/>
    </row>
    <row r="29" spans="1:3" s="27" customFormat="1" x14ac:dyDescent="0.35">
      <c r="A29" s="32" t="s">
        <v>9</v>
      </c>
      <c r="B29" s="37">
        <f>IF(B35-B34&gt;0,B35-B34,0)</f>
        <v>0</v>
      </c>
      <c r="C29" s="40"/>
    </row>
    <row r="30" spans="1:3" s="27" customFormat="1" x14ac:dyDescent="0.35">
      <c r="A30" s="35" t="s">
        <v>19</v>
      </c>
      <c r="B30" s="77"/>
      <c r="C30" s="40"/>
    </row>
    <row r="31" spans="1:3" s="27" customFormat="1" x14ac:dyDescent="0.35">
      <c r="A31" s="52" t="s">
        <v>26</v>
      </c>
      <c r="B31" s="53"/>
      <c r="C31" s="54">
        <f>SUM(B26-B28-B29+B30)</f>
        <v>0</v>
      </c>
    </row>
    <row r="32" spans="1:3" s="27" customFormat="1" x14ac:dyDescent="0.35">
      <c r="A32" s="35"/>
      <c r="B32" s="28"/>
      <c r="C32" s="40"/>
    </row>
    <row r="33" spans="1:3" s="27" customFormat="1" x14ac:dyDescent="0.35">
      <c r="A33" s="35" t="s">
        <v>29</v>
      </c>
      <c r="B33" s="28">
        <f>SUM(B24-B28+B30)</f>
        <v>0</v>
      </c>
      <c r="C33" s="40"/>
    </row>
    <row r="34" spans="1:3" s="27" customFormat="1" x14ac:dyDescent="0.35">
      <c r="A34" s="35"/>
      <c r="B34" s="39">
        <f>B6*0.25%</f>
        <v>0</v>
      </c>
      <c r="C34" s="40"/>
    </row>
    <row r="35" spans="1:3" s="27" customFormat="1" x14ac:dyDescent="0.35">
      <c r="A35" s="35" t="s">
        <v>11</v>
      </c>
      <c r="B35" s="77"/>
      <c r="C35" s="40"/>
    </row>
    <row r="36" spans="1:3" s="27" customFormat="1" x14ac:dyDescent="0.35">
      <c r="A36" s="35" t="s">
        <v>19</v>
      </c>
      <c r="B36" s="77"/>
      <c r="C36" s="40"/>
    </row>
    <row r="37" spans="1:3" s="27" customFormat="1" x14ac:dyDescent="0.35">
      <c r="A37" s="52" t="s">
        <v>28</v>
      </c>
      <c r="B37" s="53"/>
      <c r="C37" s="54">
        <f>SUM(B33-B35+B36)</f>
        <v>0</v>
      </c>
    </row>
    <row r="38" spans="1:3" s="27" customFormat="1" x14ac:dyDescent="0.35">
      <c r="A38" s="55"/>
      <c r="B38" s="56"/>
      <c r="C38" s="57"/>
    </row>
    <row r="39" spans="1:3" s="27" customFormat="1" x14ac:dyDescent="0.35">
      <c r="A39" s="32" t="s">
        <v>59</v>
      </c>
      <c r="B39" s="28">
        <f>SUM(B6*0.01)</f>
        <v>0</v>
      </c>
      <c r="C39" s="57"/>
    </row>
    <row r="40" spans="1:3" s="27" customFormat="1" x14ac:dyDescent="0.35">
      <c r="A40" s="55"/>
      <c r="B40" s="56"/>
      <c r="C40" s="57"/>
    </row>
    <row r="41" spans="1:3" s="27" customFormat="1" x14ac:dyDescent="0.35">
      <c r="A41" s="35" t="s">
        <v>11</v>
      </c>
      <c r="B41" s="77"/>
      <c r="C41" s="40"/>
    </row>
    <row r="42" spans="1:3" s="27" customFormat="1" x14ac:dyDescent="0.35">
      <c r="A42" s="35" t="s">
        <v>19</v>
      </c>
      <c r="B42" s="77"/>
      <c r="C42" s="40"/>
    </row>
    <row r="43" spans="1:3" s="27" customFormat="1" x14ac:dyDescent="0.35">
      <c r="A43" s="52" t="s">
        <v>60</v>
      </c>
      <c r="B43" s="53"/>
      <c r="C43" s="54">
        <f>SUM(B39-B41+B42)</f>
        <v>0</v>
      </c>
    </row>
    <row r="44" spans="1:3" s="27" customFormat="1" ht="15" thickBot="1" x14ac:dyDescent="0.4">
      <c r="A44" s="41"/>
      <c r="B44" s="42"/>
      <c r="C44" s="43"/>
    </row>
  </sheetData>
  <sheetProtection sheet="1" objects="1" scenarios="1"/>
  <conditionalFormatting sqref="B14">
    <cfRule type="cellIs" dxfId="5" priority="2" stopIfTrue="1" operator="greaterThan">
      <formula>0</formula>
    </cfRule>
  </conditionalFormatting>
  <conditionalFormatting sqref="B29">
    <cfRule type="cellIs" dxfId="4" priority="1" stopIfTrue="1" operator="greaterThan">
      <formula>0</formula>
    </cfRule>
  </conditionalFormatting>
  <pageMargins left="0.5" right="0.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="120" zoomScaleNormal="120" workbookViewId="0"/>
  </sheetViews>
  <sheetFormatPr defaultColWidth="8.90625" defaultRowHeight="14.5" x14ac:dyDescent="0.35"/>
  <cols>
    <col min="1" max="1" width="55.6328125" style="2" customWidth="1"/>
    <col min="2" max="2" width="18.6328125" style="6" customWidth="1"/>
    <col min="3" max="3" width="18.6328125" style="2" customWidth="1"/>
    <col min="4" max="16384" width="8.90625" style="2"/>
  </cols>
  <sheetData>
    <row r="1" spans="1:3" x14ac:dyDescent="0.35">
      <c r="A1" s="7"/>
      <c r="B1" s="8"/>
      <c r="C1" s="21"/>
    </row>
    <row r="2" spans="1:3" x14ac:dyDescent="0.35">
      <c r="A2" s="50" t="s">
        <v>69</v>
      </c>
      <c r="B2" s="4"/>
      <c r="C2" s="22"/>
    </row>
    <row r="3" spans="1:3" x14ac:dyDescent="0.35">
      <c r="A3" s="9" t="s">
        <v>62</v>
      </c>
      <c r="B3" s="4"/>
      <c r="C3" s="22"/>
    </row>
    <row r="4" spans="1:3" x14ac:dyDescent="0.35">
      <c r="A4" s="66" t="s">
        <v>75</v>
      </c>
      <c r="B4" s="4"/>
      <c r="C4" s="22"/>
    </row>
    <row r="5" spans="1:3" x14ac:dyDescent="0.35">
      <c r="A5" s="10"/>
      <c r="B5" s="5"/>
      <c r="C5" s="22"/>
    </row>
    <row r="6" spans="1:3" x14ac:dyDescent="0.35">
      <c r="A6" s="9" t="s">
        <v>1</v>
      </c>
      <c r="B6" s="68"/>
      <c r="C6" s="23" t="s">
        <v>2</v>
      </c>
    </row>
    <row r="7" spans="1:3" x14ac:dyDescent="0.35">
      <c r="A7" s="10"/>
      <c r="B7" s="4"/>
      <c r="C7" s="23" t="s">
        <v>3</v>
      </c>
    </row>
    <row r="8" spans="1:3" x14ac:dyDescent="0.35">
      <c r="A8" s="10" t="s">
        <v>16</v>
      </c>
      <c r="B8" s="4">
        <f>SUM(B6*0.05)</f>
        <v>0</v>
      </c>
      <c r="C8" s="11"/>
    </row>
    <row r="9" spans="1:3" x14ac:dyDescent="0.35">
      <c r="A9" s="10"/>
      <c r="B9" s="4"/>
      <c r="C9" s="11"/>
    </row>
    <row r="10" spans="1:3" x14ac:dyDescent="0.35">
      <c r="A10" s="1" t="s">
        <v>56</v>
      </c>
      <c r="B10" s="4">
        <f>B6*0.015</f>
        <v>0</v>
      </c>
      <c r="C10" s="11"/>
    </row>
    <row r="11" spans="1:3" x14ac:dyDescent="0.35">
      <c r="A11" s="10"/>
      <c r="B11" s="4"/>
      <c r="C11" s="11"/>
    </row>
    <row r="12" spans="1:3" x14ac:dyDescent="0.35">
      <c r="A12" s="1" t="s">
        <v>72</v>
      </c>
      <c r="B12" s="79"/>
      <c r="C12" s="11"/>
    </row>
    <row r="13" spans="1:3" x14ac:dyDescent="0.35">
      <c r="A13" s="1" t="s">
        <v>9</v>
      </c>
      <c r="B13" s="19">
        <f>IF(B19-B18&gt;0,B19-B18,0)</f>
        <v>0</v>
      </c>
      <c r="C13" s="11"/>
    </row>
    <row r="14" spans="1:3" x14ac:dyDescent="0.35">
      <c r="A14" s="1" t="s">
        <v>10</v>
      </c>
      <c r="B14" s="79"/>
      <c r="C14" s="16"/>
    </row>
    <row r="15" spans="1:3" x14ac:dyDescent="0.35">
      <c r="A15" s="47" t="s">
        <v>6</v>
      </c>
      <c r="B15" s="48"/>
      <c r="C15" s="49">
        <f>SUM(B10-B12-B13+B14)</f>
        <v>0</v>
      </c>
    </row>
    <row r="16" spans="1:3" x14ac:dyDescent="0.35">
      <c r="A16" s="10"/>
      <c r="B16" s="4"/>
      <c r="C16" s="16"/>
    </row>
    <row r="17" spans="1:3" x14ac:dyDescent="0.35">
      <c r="A17" s="10" t="s">
        <v>57</v>
      </c>
      <c r="B17" s="4">
        <f>SUM(B8-B12+B14)</f>
        <v>0</v>
      </c>
      <c r="C17" s="16"/>
    </row>
    <row r="18" spans="1:3" x14ac:dyDescent="0.35">
      <c r="A18" s="10"/>
      <c r="B18" s="18">
        <f>B6*3.5%</f>
        <v>0</v>
      </c>
      <c r="C18" s="16"/>
    </row>
    <row r="19" spans="1:3" x14ac:dyDescent="0.35">
      <c r="A19" s="10" t="s">
        <v>73</v>
      </c>
      <c r="B19" s="80"/>
      <c r="C19" s="16"/>
    </row>
    <row r="20" spans="1:3" x14ac:dyDescent="0.35">
      <c r="A20" s="10" t="s">
        <v>10</v>
      </c>
      <c r="B20" s="80"/>
      <c r="C20" s="16"/>
    </row>
    <row r="21" spans="1:3" x14ac:dyDescent="0.35">
      <c r="A21" s="47" t="s">
        <v>7</v>
      </c>
      <c r="B21" s="48"/>
      <c r="C21" s="49">
        <f>SUM(B17-B19+B20)</f>
        <v>0</v>
      </c>
    </row>
    <row r="22" spans="1:3" x14ac:dyDescent="0.35">
      <c r="A22" s="10"/>
      <c r="B22" s="4"/>
      <c r="C22" s="11"/>
    </row>
    <row r="23" spans="1:3" x14ac:dyDescent="0.35">
      <c r="A23" s="10"/>
      <c r="B23" s="4"/>
      <c r="C23" s="11"/>
    </row>
    <row r="24" spans="1:3" ht="15" thickBot="1" x14ac:dyDescent="0.4">
      <c r="A24" s="12"/>
      <c r="B24" s="13"/>
      <c r="C24" s="14"/>
    </row>
    <row r="25" spans="1:3" x14ac:dyDescent="0.35">
      <c r="C25" s="3"/>
    </row>
    <row r="26" spans="1:3" x14ac:dyDescent="0.35">
      <c r="C26" s="3"/>
    </row>
    <row r="27" spans="1:3" x14ac:dyDescent="0.35">
      <c r="C27" s="3"/>
    </row>
    <row r="28" spans="1:3" x14ac:dyDescent="0.35">
      <c r="C28" s="3"/>
    </row>
    <row r="29" spans="1:3" x14ac:dyDescent="0.35">
      <c r="C29" s="3"/>
    </row>
  </sheetData>
  <sheetProtection sheet="1" objects="1" scenarios="1"/>
  <conditionalFormatting sqref="B13">
    <cfRule type="cellIs" dxfId="3" priority="1" stopIfTrue="1" operator="greater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4B2326252E94C976B787FAD5B6B3F" ma:contentTypeVersion="6" ma:contentTypeDescription="Create a new document." ma:contentTypeScope="" ma:versionID="6b669262c2668385f32b6e5431924bf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0ce38397afe9c6683b02e15aa720e9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92816FE-2D2E-4DED-A755-F63CD03B56E4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702623C-0A02-491E-AD37-B65AA0A734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6204E0-45B9-477C-B421-DE5019F3AA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Sample</vt:lpstr>
      <vt:lpstr>City-Town</vt:lpstr>
      <vt:lpstr>County</vt:lpstr>
      <vt:lpstr>Fire District</vt:lpstr>
      <vt:lpstr>Hospital</vt:lpstr>
      <vt:lpstr>Library</vt:lpstr>
      <vt:lpstr>Metro Parks</vt:lpstr>
      <vt:lpstr>Port</vt:lpstr>
      <vt:lpstr>Transit</vt:lpstr>
      <vt:lpstr>Water-Sewer</vt:lpstr>
      <vt:lpstr>Cemetery</vt:lpstr>
      <vt:lpstr>General</vt:lpstr>
      <vt:lpstr>Constitutional</vt:lpstr>
    </vt:vector>
  </TitlesOfParts>
  <Company>State Auditor's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archer</dc:creator>
  <cp:lastModifiedBy>State Auditor</cp:lastModifiedBy>
  <cp:lastPrinted>2014-03-25T20:18:08Z</cp:lastPrinted>
  <dcterms:created xsi:type="dcterms:W3CDTF">2012-01-03T20:38:15Z</dcterms:created>
  <dcterms:modified xsi:type="dcterms:W3CDTF">2014-03-25T20:18:48Z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0x01010042D4B2326252E94C976B787FAD5B6B3F</vt:lpwstr>
  </property>
  <property fmtid="{D5CDD505-2E9C-101B-9397-08002B2CF9AE}" pid="3" name="TemplateUrl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